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" sheetId="1" r:id="rId1"/>
  </sheets>
  <externalReferences>
    <externalReference r:id="rId4"/>
  </externalReferences>
  <definedNames>
    <definedName name="_xlnm.Print_Area" localSheetId="0">'LSU'!$A$1:$H$78</definedName>
  </definedNames>
  <calcPr fullCalcOnLoad="1"/>
</workbook>
</file>

<file path=xl/sharedStrings.xml><?xml version="1.0" encoding="utf-8"?>
<sst xmlns="http://schemas.openxmlformats.org/spreadsheetml/2006/main" count="72" uniqueCount="57">
  <si>
    <t>LOUISIANA STATE UNIVERSITY</t>
  </si>
  <si>
    <t>STATEMENT OF NET ASSETS</t>
  </si>
  <si>
    <t>revised 9/17/07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</si>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</sst>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40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49" fontId="23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4" fontId="19" fillId="33" borderId="0" xfId="42" applyNumberFormat="1" applyFont="1" applyFill="1" applyAlignment="1">
      <alignment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2" fillId="0" borderId="0" xfId="42" applyNumberFormat="1" applyFont="1" applyFill="1" applyAlignment="1">
      <alignment horizontal="center" vertical="center"/>
    </xf>
    <xf numFmtId="164" fontId="23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4" borderId="13" xfId="42" applyNumberFormat="1" applyFont="1" applyFill="1" applyBorder="1" applyAlignment="1">
      <alignment vertical="center"/>
    </xf>
    <xf numFmtId="164" fontId="20" fillId="34" borderId="14" xfId="42" applyNumberFormat="1" applyFont="1" applyFill="1" applyBorder="1" applyAlignment="1">
      <alignment vertical="center"/>
    </xf>
    <xf numFmtId="164" fontId="20" fillId="34" borderId="15" xfId="42" applyNumberFormat="1" applyFont="1" applyFill="1" applyBorder="1" applyAlignment="1">
      <alignment vertical="center"/>
    </xf>
    <xf numFmtId="164" fontId="20" fillId="34" borderId="16" xfId="42" applyNumberFormat="1" applyFont="1" applyFill="1" applyBorder="1" applyAlignment="1">
      <alignment horizontal="center" vertical="center"/>
    </xf>
    <xf numFmtId="164" fontId="20" fillId="34" borderId="0" xfId="42" applyNumberFormat="1" applyFont="1" applyFill="1" applyBorder="1" applyAlignment="1">
      <alignment horizontal="center" vertical="center"/>
    </xf>
    <xf numFmtId="164" fontId="20" fillId="34" borderId="17" xfId="42" applyNumberFormat="1" applyFont="1" applyFill="1" applyBorder="1" applyAlignment="1">
      <alignment horizontal="center" vertical="center"/>
    </xf>
    <xf numFmtId="164" fontId="20" fillId="34" borderId="16" xfId="42" applyNumberFormat="1" applyFont="1" applyFill="1" applyBorder="1" applyAlignment="1">
      <alignment horizontal="center" vertical="center"/>
    </xf>
    <xf numFmtId="164" fontId="20" fillId="34" borderId="0" xfId="42" applyNumberFormat="1" applyFont="1" applyFill="1" applyBorder="1" applyAlignment="1">
      <alignment horizontal="center" vertical="center"/>
    </xf>
    <xf numFmtId="164" fontId="20" fillId="34" borderId="17" xfId="42" applyNumberFormat="1" applyFont="1" applyFill="1" applyBorder="1" applyAlignment="1">
      <alignment horizontal="center" vertical="center"/>
    </xf>
    <xf numFmtId="164" fontId="20" fillId="34" borderId="18" xfId="42" applyNumberFormat="1" applyFont="1" applyFill="1" applyBorder="1" applyAlignment="1">
      <alignment horizontal="center" vertical="center"/>
    </xf>
    <xf numFmtId="164" fontId="20" fillId="34" borderId="19" xfId="42" applyNumberFormat="1" applyFont="1" applyFill="1" applyBorder="1" applyAlignment="1">
      <alignment horizontal="center" vertical="center"/>
    </xf>
    <xf numFmtId="164" fontId="20" fillId="34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2" customWidth="1"/>
    <col min="10" max="10" width="9.1406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1" customWidth="1"/>
  </cols>
  <sheetData>
    <row r="1" ht="12.75" thickBot="1"/>
    <row r="2" spans="1:8" ht="10.5" customHeight="1">
      <c r="A2" s="18"/>
      <c r="B2" s="19"/>
      <c r="C2" s="19"/>
      <c r="D2" s="19"/>
      <c r="E2" s="19"/>
      <c r="F2" s="19"/>
      <c r="G2" s="19"/>
      <c r="H2" s="20"/>
    </row>
    <row r="3" spans="1:8" ht="12">
      <c r="A3" s="21" t="s">
        <v>0</v>
      </c>
      <c r="B3" s="22"/>
      <c r="C3" s="22"/>
      <c r="D3" s="22"/>
      <c r="E3" s="22"/>
      <c r="F3" s="22"/>
      <c r="G3" s="22"/>
      <c r="H3" s="23"/>
    </row>
    <row r="4" spans="1:8" ht="8.25" customHeight="1">
      <c r="A4" s="24"/>
      <c r="B4" s="25"/>
      <c r="C4" s="25"/>
      <c r="D4" s="25"/>
      <c r="E4" s="25"/>
      <c r="F4" s="25"/>
      <c r="G4" s="25"/>
      <c r="H4" s="26"/>
    </row>
    <row r="5" spans="1:12" ht="12">
      <c r="A5" s="21" t="s">
        <v>1</v>
      </c>
      <c r="B5" s="22"/>
      <c r="C5" s="22"/>
      <c r="D5" s="22"/>
      <c r="E5" s="22"/>
      <c r="F5" s="22"/>
      <c r="G5" s="22"/>
      <c r="H5" s="23"/>
      <c r="L5" s="3" t="s">
        <v>2</v>
      </c>
    </row>
    <row r="6" spans="1:8" ht="12">
      <c r="A6" s="21" t="str">
        <f>'[1]PBRC'!A6</f>
        <v>AS OF JUNE 30, 2007 AND 2006</v>
      </c>
      <c r="B6" s="22"/>
      <c r="C6" s="22"/>
      <c r="D6" s="22"/>
      <c r="E6" s="22"/>
      <c r="F6" s="22"/>
      <c r="G6" s="22"/>
      <c r="H6" s="23"/>
    </row>
    <row r="7" spans="1:8" ht="10.5" customHeight="1" thickBot="1">
      <c r="A7" s="27"/>
      <c r="B7" s="28"/>
      <c r="C7" s="28"/>
      <c r="D7" s="28"/>
      <c r="E7" s="28"/>
      <c r="F7" s="28"/>
      <c r="G7" s="28"/>
      <c r="H7" s="29"/>
    </row>
    <row r="9" spans="1:8" ht="12.75">
      <c r="A9" s="4" t="s">
        <v>3</v>
      </c>
      <c r="B9" s="5"/>
      <c r="C9" s="5"/>
      <c r="D9" s="5"/>
      <c r="E9" s="5"/>
      <c r="F9" s="5"/>
      <c r="G9" s="5"/>
      <c r="H9" s="5"/>
    </row>
    <row r="10" spans="1:8" ht="12.75">
      <c r="A10" s="6"/>
      <c r="B10" s="7"/>
      <c r="C10" s="7"/>
      <c r="D10" s="7"/>
      <c r="E10" s="7"/>
      <c r="F10" s="8" t="s">
        <v>4</v>
      </c>
      <c r="G10" s="7"/>
      <c r="H10" s="8" t="s">
        <v>5</v>
      </c>
    </row>
    <row r="11" spans="1:236" s="11" customFormat="1" ht="12">
      <c r="A11" s="9" t="s">
        <v>6</v>
      </c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</row>
    <row r="12" spans="1:236" ht="12">
      <c r="A12" s="9"/>
      <c r="B12" s="9" t="s">
        <v>7</v>
      </c>
      <c r="C12" s="9"/>
      <c r="D12" s="9"/>
      <c r="E12" s="9"/>
      <c r="F12" s="12">
        <f>33746003+4</f>
        <v>33746007</v>
      </c>
      <c r="G12" s="9"/>
      <c r="H12" s="12">
        <f>55554115+3</f>
        <v>55554118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</row>
    <row r="13" spans="1:236" s="11" customFormat="1" ht="12">
      <c r="A13" s="9"/>
      <c r="B13" s="9" t="s">
        <v>8</v>
      </c>
      <c r="C13" s="9"/>
      <c r="D13" s="9"/>
      <c r="E13" s="9"/>
      <c r="F13" s="9">
        <f>152597009-2166544</f>
        <v>150430465</v>
      </c>
      <c r="G13" s="9"/>
      <c r="H13" s="9">
        <f>116890762-3567980</f>
        <v>113322782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</row>
    <row r="14" spans="1:236" ht="12">
      <c r="A14" s="9"/>
      <c r="B14" s="9" t="s">
        <v>9</v>
      </c>
      <c r="C14" s="9"/>
      <c r="D14" s="9"/>
      <c r="E14" s="9"/>
      <c r="F14" s="9">
        <v>38604808</v>
      </c>
      <c r="G14" s="9"/>
      <c r="H14" s="9">
        <v>41686460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</row>
    <row r="15" spans="1:236" ht="12">
      <c r="A15" s="9"/>
      <c r="B15" s="9" t="s">
        <v>10</v>
      </c>
      <c r="C15" s="9"/>
      <c r="D15" s="9"/>
      <c r="E15" s="9"/>
      <c r="F15" s="9">
        <v>0</v>
      </c>
      <c r="G15" s="9"/>
      <c r="H15" s="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</row>
    <row r="16" spans="1:236" s="11" customFormat="1" ht="12">
      <c r="A16" s="9"/>
      <c r="B16" s="9" t="s">
        <v>11</v>
      </c>
      <c r="C16" s="9"/>
      <c r="D16" s="9"/>
      <c r="E16" s="9"/>
      <c r="F16" s="9">
        <v>9243</v>
      </c>
      <c r="G16" s="9"/>
      <c r="H16" s="9">
        <f>18653+103920</f>
        <v>122573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1:236" ht="12">
      <c r="A17" s="9"/>
      <c r="B17" s="9" t="s">
        <v>12</v>
      </c>
      <c r="C17" s="9"/>
      <c r="D17" s="9"/>
      <c r="E17" s="9"/>
      <c r="F17" s="9">
        <v>72389</v>
      </c>
      <c r="G17" s="9"/>
      <c r="H17" s="9">
        <v>7000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</row>
    <row r="18" spans="1:236" ht="12">
      <c r="A18" s="9"/>
      <c r="B18" s="9" t="s">
        <v>13</v>
      </c>
      <c r="C18" s="9"/>
      <c r="D18" s="9"/>
      <c r="E18" s="9"/>
      <c r="F18" s="9">
        <v>0</v>
      </c>
      <c r="G18" s="9"/>
      <c r="H18" s="9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s="11" customFormat="1" ht="12">
      <c r="A19" s="9"/>
      <c r="B19" s="9" t="s">
        <v>14</v>
      </c>
      <c r="C19" s="9"/>
      <c r="D19" s="9"/>
      <c r="E19" s="9"/>
      <c r="F19" s="9">
        <v>2392720</v>
      </c>
      <c r="G19" s="9"/>
      <c r="H19" s="9">
        <v>2216612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</row>
    <row r="20" spans="1:236" ht="12">
      <c r="A20" s="9"/>
      <c r="B20" s="9" t="s">
        <v>15</v>
      </c>
      <c r="C20" s="9"/>
      <c r="D20" s="9"/>
      <c r="E20" s="9"/>
      <c r="F20" s="9">
        <v>2204772</v>
      </c>
      <c r="G20" s="9"/>
      <c r="H20" s="9">
        <v>2134921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s="11" customFormat="1" ht="12">
      <c r="A21" s="9"/>
      <c r="B21" s="9" t="s">
        <v>16</v>
      </c>
      <c r="C21" s="9"/>
      <c r="D21" s="9"/>
      <c r="E21" s="9"/>
      <c r="F21" s="9">
        <v>3829023</v>
      </c>
      <c r="G21" s="9"/>
      <c r="H21" s="9">
        <v>3686861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</row>
    <row r="22" spans="1:236" ht="12">
      <c r="A22" s="9"/>
      <c r="B22" s="9" t="s">
        <v>17</v>
      </c>
      <c r="C22" s="9"/>
      <c r="D22" s="9"/>
      <c r="E22" s="9"/>
      <c r="F22" s="9">
        <v>1817262</v>
      </c>
      <c r="G22" s="9"/>
      <c r="H22" s="9">
        <v>1477055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s="11" customFormat="1" ht="12">
      <c r="A23" s="9"/>
      <c r="B23" s="9" t="s">
        <v>18</v>
      </c>
      <c r="C23" s="9" t="s">
        <v>19</v>
      </c>
      <c r="D23" s="9"/>
      <c r="E23" s="9"/>
      <c r="F23" s="13">
        <f>SUM(F12:F22)</f>
        <v>233106689</v>
      </c>
      <c r="G23" s="9"/>
      <c r="H23" s="13">
        <f>SUM(H12:H22)</f>
        <v>220208382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</row>
    <row r="24" spans="1:236" ht="12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</row>
    <row r="25" spans="1:236" s="11" customFormat="1" ht="12">
      <c r="A25" s="9" t="s">
        <v>20</v>
      </c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</row>
    <row r="26" spans="1:236" ht="12">
      <c r="A26" s="9"/>
      <c r="B26" s="9" t="s">
        <v>21</v>
      </c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</row>
    <row r="27" spans="1:236" s="11" customFormat="1" ht="12">
      <c r="A27" s="9"/>
      <c r="B27" s="9"/>
      <c r="C27" s="9" t="s">
        <v>7</v>
      </c>
      <c r="D27" s="9"/>
      <c r="E27" s="9"/>
      <c r="F27" s="9">
        <v>38215130</v>
      </c>
      <c r="G27" s="9"/>
      <c r="H27" s="9">
        <v>51263239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</row>
    <row r="28" spans="1:236" ht="12">
      <c r="A28" s="9"/>
      <c r="B28" s="9"/>
      <c r="C28" s="9" t="s">
        <v>8</v>
      </c>
      <c r="D28" s="9"/>
      <c r="E28" s="9"/>
      <c r="F28" s="9">
        <v>168130911</v>
      </c>
      <c r="G28" s="9"/>
      <c r="H28" s="9">
        <v>88624913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</row>
    <row r="29" spans="1:236" s="11" customFormat="1" ht="12">
      <c r="A29" s="9"/>
      <c r="B29" s="9"/>
      <c r="C29" s="9" t="s">
        <v>9</v>
      </c>
      <c r="D29" s="9"/>
      <c r="E29" s="9"/>
      <c r="F29" s="9">
        <v>16000</v>
      </c>
      <c r="G29" s="9"/>
      <c r="H29" s="9">
        <v>16000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</row>
    <row r="30" spans="1:236" ht="12">
      <c r="A30" s="9"/>
      <c r="B30" s="9"/>
      <c r="C30" s="9" t="s">
        <v>16</v>
      </c>
      <c r="D30" s="9"/>
      <c r="E30" s="9"/>
      <c r="F30" s="9">
        <v>10639101</v>
      </c>
      <c r="G30" s="9"/>
      <c r="H30" s="9">
        <v>10093851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</row>
    <row r="31" spans="1:236" s="11" customFormat="1" ht="12">
      <c r="A31" s="9"/>
      <c r="B31" s="9"/>
      <c r="C31" s="9" t="s">
        <v>22</v>
      </c>
      <c r="D31" s="9"/>
      <c r="E31" s="9"/>
      <c r="F31" s="9">
        <v>18229817</v>
      </c>
      <c r="G31" s="9"/>
      <c r="H31" s="9">
        <v>6857866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</row>
    <row r="32" spans="2:48" s="9" customFormat="1" ht="12">
      <c r="B32" s="9" t="s">
        <v>8</v>
      </c>
      <c r="F32" s="9">
        <v>0</v>
      </c>
      <c r="H32" s="9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s="9" customFormat="1" ht="12">
      <c r="B33" s="9" t="s">
        <v>10</v>
      </c>
      <c r="F33" s="9">
        <v>0</v>
      </c>
      <c r="H33" s="9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236" s="11" customFormat="1" ht="12">
      <c r="A34" s="9"/>
      <c r="B34" s="9" t="s">
        <v>16</v>
      </c>
      <c r="C34" s="9"/>
      <c r="D34" s="9"/>
      <c r="E34" s="9"/>
      <c r="F34" s="9">
        <v>0</v>
      </c>
      <c r="G34" s="9"/>
      <c r="H34" s="9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</row>
    <row r="35" spans="2:48" s="9" customFormat="1" ht="12">
      <c r="B35" s="9" t="s">
        <v>23</v>
      </c>
      <c r="F35" s="9">
        <v>501793697</v>
      </c>
      <c r="H35" s="9">
        <f>477601479-10140005+2028001</f>
        <v>469489475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236" s="11" customFormat="1" ht="12">
      <c r="A36" s="9"/>
      <c r="B36" s="9" t="s">
        <v>24</v>
      </c>
      <c r="C36" s="9"/>
      <c r="D36" s="9"/>
      <c r="E36" s="9"/>
      <c r="F36" s="9">
        <v>34689792</v>
      </c>
      <c r="G36" s="9"/>
      <c r="H36" s="9">
        <v>36272102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</row>
    <row r="37" spans="2:48" s="9" customFormat="1" ht="12">
      <c r="B37" s="9" t="s">
        <v>25</v>
      </c>
      <c r="F37" s="9">
        <v>0</v>
      </c>
      <c r="H37" s="9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236" s="11" customFormat="1" ht="12">
      <c r="A38" s="9"/>
      <c r="B38" s="9" t="s">
        <v>26</v>
      </c>
      <c r="C38" s="9" t="s">
        <v>27</v>
      </c>
      <c r="D38" s="9"/>
      <c r="E38" s="9"/>
      <c r="F38" s="13">
        <f>SUM(F27:F37)</f>
        <v>771714448</v>
      </c>
      <c r="G38" s="9"/>
      <c r="H38" s="13">
        <f>SUM(H27:H37)</f>
        <v>662617446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</row>
    <row r="39" spans="4:48" s="9" customFormat="1" ht="12">
      <c r="D39" s="9" t="s">
        <v>28</v>
      </c>
      <c r="F39" s="13">
        <f>SUM(F23+F38)</f>
        <v>1004821137</v>
      </c>
      <c r="H39" s="13">
        <f>SUM(H23+H38)</f>
        <v>882825828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236" s="11" customFormat="1" ht="12">
      <c r="A40" s="9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48" s="9" customFormat="1" ht="12.75">
      <c r="A41" s="14" t="s">
        <v>29</v>
      </c>
      <c r="B41" s="15"/>
      <c r="C41" s="15"/>
      <c r="D41" s="15"/>
      <c r="E41" s="15"/>
      <c r="F41" s="15"/>
      <c r="G41" s="15"/>
      <c r="H41" s="1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:236" s="11" customFormat="1" ht="12">
      <c r="A42" s="9" t="s">
        <v>30</v>
      </c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</row>
    <row r="43" spans="2:48" s="9" customFormat="1" ht="12">
      <c r="B43" s="9" t="s">
        <v>31</v>
      </c>
      <c r="F43" s="9">
        <f>35313108+860830</f>
        <v>36173938</v>
      </c>
      <c r="H43" s="9">
        <f>29082432+757159</f>
        <v>29839591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236" s="11" customFormat="1" ht="12">
      <c r="A44" s="9"/>
      <c r="B44" s="9" t="s">
        <v>32</v>
      </c>
      <c r="C44" s="9"/>
      <c r="D44" s="9"/>
      <c r="E44" s="9"/>
      <c r="F44" s="9">
        <v>71452415</v>
      </c>
      <c r="G44" s="9"/>
      <c r="H44" s="9">
        <f>75781842+103920</f>
        <v>75885762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</row>
    <row r="45" spans="2:48" s="9" customFormat="1" ht="12">
      <c r="B45" s="9" t="s">
        <v>33</v>
      </c>
      <c r="F45" s="9">
        <v>13854</v>
      </c>
      <c r="H45" s="9">
        <v>35080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s="9" customFormat="1" ht="12">
      <c r="B46" s="9" t="s">
        <v>34</v>
      </c>
      <c r="F46" s="9">
        <v>0</v>
      </c>
      <c r="H46" s="9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236" s="11" customFormat="1" ht="12">
      <c r="A47" s="9"/>
      <c r="B47" s="9" t="s">
        <v>35</v>
      </c>
      <c r="C47" s="9"/>
      <c r="D47" s="9"/>
      <c r="E47" s="9"/>
      <c r="F47" s="9">
        <v>43491177</v>
      </c>
      <c r="G47" s="9"/>
      <c r="H47" s="9">
        <v>43256856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</row>
    <row r="48" spans="2:48" s="9" customFormat="1" ht="12">
      <c r="B48" s="9" t="s">
        <v>36</v>
      </c>
      <c r="F48" s="9">
        <v>3039418</v>
      </c>
      <c r="H48" s="9">
        <v>3484421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236" s="11" customFormat="1" ht="12">
      <c r="A49" s="9"/>
      <c r="B49" s="9" t="s">
        <v>37</v>
      </c>
      <c r="C49" s="9"/>
      <c r="D49" s="9"/>
      <c r="E49" s="9"/>
      <c r="F49" s="9">
        <v>2212923</v>
      </c>
      <c r="G49" s="9"/>
      <c r="H49" s="9">
        <v>1978072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</row>
    <row r="50" spans="2:48" s="9" customFormat="1" ht="12">
      <c r="B50" s="9" t="s">
        <v>38</v>
      </c>
      <c r="F50" s="9">
        <v>767379</v>
      </c>
      <c r="H50" s="9">
        <v>667814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2:48" s="9" customFormat="1" ht="12">
      <c r="B51" s="9" t="s">
        <v>39</v>
      </c>
      <c r="F51" s="9">
        <v>0</v>
      </c>
      <c r="H51" s="9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236" s="11" customFormat="1" ht="12">
      <c r="A52" s="9"/>
      <c r="B52" s="9" t="s">
        <v>40</v>
      </c>
      <c r="C52" s="9"/>
      <c r="D52" s="9"/>
      <c r="E52" s="9"/>
      <c r="F52" s="9">
        <v>2635096</v>
      </c>
      <c r="G52" s="9"/>
      <c r="H52" s="9">
        <v>2650206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</row>
    <row r="53" spans="2:48" s="9" customFormat="1" ht="12">
      <c r="B53" s="9" t="s">
        <v>41</v>
      </c>
      <c r="F53" s="9">
        <v>0</v>
      </c>
      <c r="H53" s="9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2:48" s="9" customFormat="1" ht="12">
      <c r="B54" s="9" t="s">
        <v>42</v>
      </c>
      <c r="F54" s="9">
        <v>0</v>
      </c>
      <c r="H54" s="9"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236" s="11" customFormat="1" ht="12">
      <c r="A55" s="9"/>
      <c r="B55" s="9" t="s">
        <v>43</v>
      </c>
      <c r="C55" s="9"/>
      <c r="D55" s="9"/>
      <c r="E55" s="9"/>
      <c r="F55" s="9">
        <v>5075000</v>
      </c>
      <c r="G55" s="9"/>
      <c r="H55" s="9">
        <v>3865000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</row>
    <row r="56" spans="2:48" s="9" customFormat="1" ht="12">
      <c r="B56" s="9" t="s">
        <v>44</v>
      </c>
      <c r="F56" s="9">
        <v>1817262</v>
      </c>
      <c r="H56" s="9">
        <v>1477055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236" s="11" customFormat="1" ht="12">
      <c r="A57" s="9"/>
      <c r="B57" s="9"/>
      <c r="C57" s="9" t="s">
        <v>45</v>
      </c>
      <c r="D57" s="9"/>
      <c r="E57" s="9"/>
      <c r="F57" s="13">
        <f>SUM(F43:F56)</f>
        <v>166678462</v>
      </c>
      <c r="G57" s="9"/>
      <c r="H57" s="13">
        <f>SUM(H43:H56)</f>
        <v>163139857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9:48" s="9" customFormat="1" ht="12"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1:236" s="11" customFormat="1" ht="12">
      <c r="A59" s="9" t="s">
        <v>46</v>
      </c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s="11" customFormat="1" ht="12">
      <c r="A60" s="9"/>
      <c r="B60" s="9" t="s">
        <v>36</v>
      </c>
      <c r="C60" s="9"/>
      <c r="D60" s="9"/>
      <c r="E60" s="9"/>
      <c r="F60" s="9">
        <v>0</v>
      </c>
      <c r="G60" s="9"/>
      <c r="H60" s="9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</row>
    <row r="61" spans="2:48" s="9" customFormat="1" ht="12">
      <c r="B61" s="9" t="s">
        <v>37</v>
      </c>
      <c r="F61" s="9">
        <v>23977171</v>
      </c>
      <c r="H61" s="9">
        <v>23300993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</row>
    <row r="62" spans="1:236" s="11" customFormat="1" ht="12">
      <c r="A62" s="9"/>
      <c r="B62" s="9" t="s">
        <v>38</v>
      </c>
      <c r="C62" s="9"/>
      <c r="D62" s="9"/>
      <c r="E62" s="9"/>
      <c r="F62" s="9">
        <v>37144866</v>
      </c>
      <c r="G62" s="9"/>
      <c r="H62" s="9">
        <v>37912247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1" customFormat="1" ht="12">
      <c r="A63" s="9"/>
      <c r="B63" s="9" t="s">
        <v>39</v>
      </c>
      <c r="C63" s="9"/>
      <c r="D63" s="9"/>
      <c r="E63" s="9"/>
      <c r="F63" s="9">
        <v>0</v>
      </c>
      <c r="G63" s="9"/>
      <c r="H63" s="9">
        <v>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2:48" s="9" customFormat="1" ht="12" customHeight="1">
      <c r="B64" s="9" t="s">
        <v>40</v>
      </c>
      <c r="F64" s="9">
        <v>5104912</v>
      </c>
      <c r="H64" s="9">
        <v>7740009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:236" s="11" customFormat="1" ht="12">
      <c r="A65" s="9"/>
      <c r="B65" s="9" t="s">
        <v>41</v>
      </c>
      <c r="C65" s="9"/>
      <c r="D65" s="9"/>
      <c r="E65" s="9"/>
      <c r="F65" s="9">
        <v>0</v>
      </c>
      <c r="G65" s="9"/>
      <c r="H65" s="9"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1" customFormat="1" ht="12">
      <c r="A66" s="9"/>
      <c r="B66" s="9" t="s">
        <v>42</v>
      </c>
      <c r="C66" s="9"/>
      <c r="D66" s="9"/>
      <c r="E66" s="9"/>
      <c r="F66" s="9">
        <v>0</v>
      </c>
      <c r="G66" s="9"/>
      <c r="H66" s="9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2:48" s="9" customFormat="1" ht="12">
      <c r="B67" s="9" t="s">
        <v>43</v>
      </c>
      <c r="F67" s="9">
        <v>229065000</v>
      </c>
      <c r="H67" s="9">
        <v>137215000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</row>
    <row r="68" spans="1:236" s="11" customFormat="1" ht="12">
      <c r="A68" s="9"/>
      <c r="B68" s="9" t="s">
        <v>47</v>
      </c>
      <c r="C68" s="9"/>
      <c r="D68" s="9"/>
      <c r="E68" s="9"/>
      <c r="F68" s="9">
        <v>964985</v>
      </c>
      <c r="G68" s="9"/>
      <c r="H68" s="9">
        <v>452179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3:48" s="9" customFormat="1" ht="12">
      <c r="C69" s="9" t="s">
        <v>48</v>
      </c>
      <c r="F69" s="13">
        <f>SUM(F60:F68)</f>
        <v>296256934</v>
      </c>
      <c r="H69" s="13">
        <f>SUM(H60:H68)</f>
        <v>206620428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1:236" s="11" customFormat="1" ht="12">
      <c r="A70" s="9"/>
      <c r="B70" s="9"/>
      <c r="C70" s="9"/>
      <c r="D70" s="9" t="s">
        <v>49</v>
      </c>
      <c r="E70" s="9"/>
      <c r="F70" s="16">
        <f>SUM(F57+F69)</f>
        <v>462935396</v>
      </c>
      <c r="G70" s="9"/>
      <c r="H70" s="16">
        <f>SUM(H57+H69)</f>
        <v>369760285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9:48" s="9" customFormat="1" ht="12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</row>
    <row r="72" spans="1:236" s="11" customFormat="1" ht="12.75">
      <c r="A72" s="14" t="s">
        <v>50</v>
      </c>
      <c r="B72" s="15"/>
      <c r="C72" s="15"/>
      <c r="D72" s="15"/>
      <c r="E72" s="15"/>
      <c r="F72" s="15"/>
      <c r="G72" s="15"/>
      <c r="H72" s="15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2:48" s="9" customFormat="1" ht="12">
      <c r="B73" s="9" t="s">
        <v>51</v>
      </c>
      <c r="F73" s="9">
        <v>361641329</v>
      </c>
      <c r="H73" s="9">
        <f>362737207-10140005+2028001</f>
        <v>354625203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</row>
    <row r="74" spans="1:236" s="11" customFormat="1" ht="12">
      <c r="A74" s="9"/>
      <c r="B74" s="9" t="s">
        <v>52</v>
      </c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</row>
    <row r="75" spans="3:48" s="9" customFormat="1" ht="12">
      <c r="C75" s="9" t="s">
        <v>53</v>
      </c>
      <c r="F75" s="9">
        <v>53972117</v>
      </c>
      <c r="H75" s="9">
        <v>49548729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3:48" s="9" customFormat="1" ht="12">
      <c r="C76" s="9" t="s">
        <v>54</v>
      </c>
      <c r="F76" s="9">
        <v>101045966</v>
      </c>
      <c r="H76" s="9">
        <v>85262711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2:48" s="9" customFormat="1" ht="12">
      <c r="B77" s="9" t="s">
        <v>55</v>
      </c>
      <c r="F77" s="9">
        <v>25226329</v>
      </c>
      <c r="H77" s="9">
        <v>23628900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4:48" s="9" customFormat="1" ht="12.75" thickBot="1">
      <c r="D78" s="9" t="s">
        <v>56</v>
      </c>
      <c r="F78" s="17">
        <f>SUM(F73:F77)</f>
        <v>541885741</v>
      </c>
      <c r="H78" s="17">
        <f>SUM(H73:H77)</f>
        <v>513065543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9:48" s="9" customFormat="1" ht="12.75" thickTop="1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E78 G10:H78 F34:F78 F10:F17 F19:F31">
    <cfRule type="expression" priority="3" dxfId="0" stopIfTrue="1">
      <formula>MOD(ROW(),2)=0</formula>
    </cfRule>
  </conditionalFormatting>
  <conditionalFormatting sqref="F32">
    <cfRule type="expression" priority="2" dxfId="0" stopIfTrue="1">
      <formula>MOD(ROW(),2)=0</formula>
    </cfRule>
  </conditionalFormatting>
  <conditionalFormatting sqref="F1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2007-10-09T14:04:06Z</dcterms:created>
  <dcterms:modified xsi:type="dcterms:W3CDTF">2007-10-09T14:05:24Z</dcterms:modified>
  <cp:category/>
  <cp:version/>
  <cp:contentType/>
  <cp:contentStatus/>
</cp:coreProperties>
</file>