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a penn" sheetId="1" r:id="rId1"/>
  </sheets>
  <definedNames>
    <definedName name="\D">'c2a penn'!#REF!</definedName>
    <definedName name="\P">'c2a penn'!#REF!</definedName>
    <definedName name="DASH">'c2a penn'!#REF!</definedName>
    <definedName name="H_1">'c2a penn'!$A$3:$O$12</definedName>
    <definedName name="P_1">'c2a penn'!$A$13:$O$148</definedName>
    <definedName name="PAM">'c2a penn'!#REF!</definedName>
    <definedName name="_xlnm.Print_Area" localSheetId="0">'c2a penn'!$A$13:$O$148</definedName>
    <definedName name="_xlnm.Print_Titles" localSheetId="0">'c2a penn'!$1:$12</definedName>
    <definedName name="Print_Titles_MI">'c2a penn'!$3:$12</definedName>
    <definedName name="TEST">'c2a penn'!$A$13:$O$13</definedName>
  </definedNames>
  <calcPr fullCalcOnLoad="1"/>
</workbook>
</file>

<file path=xl/sharedStrings.xml><?xml version="1.0" encoding="utf-8"?>
<sst xmlns="http://schemas.openxmlformats.org/spreadsheetml/2006/main" count="267" uniqueCount="124">
  <si>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</si>
  <si>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</si>
  <si>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</si>
  <si>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</si>
  <si>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</si>
  <si>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</si>
  <si>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</si>
  <si>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</si>
  <si>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</si>
  <si>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/>
  </si>
  <si>
    <t xml:space="preserve"> </t>
  </si>
  <si>
    <t>PENNINGTON BIOMEDICAL RESEARCH CENTER</t>
  </si>
  <si>
    <t xml:space="preserve">ANALYSIS C-2A                                             ANALYSIS OF CURRENT UNRESTRICTED FUND EXPENDITURES                                             ANALYSIS C-2A  </t>
  </si>
  <si>
    <t xml:space="preserve">       administrative expenditures</t>
  </si>
  <si>
    <t xml:space="preserve"> Educational and general:</t>
  </si>
  <si>
    <t xml:space="preserve">     Allocation from System for general </t>
  </si>
  <si>
    <t xml:space="preserve"> Research--</t>
  </si>
  <si>
    <t xml:space="preserve"> Public service--</t>
  </si>
  <si>
    <t xml:space="preserve"> Academic support--</t>
  </si>
  <si>
    <t xml:space="preserve"> Institutional support--</t>
  </si>
  <si>
    <t xml:space="preserve"> Operation and maintenance of plant--</t>
  </si>
  <si>
    <t xml:space="preserve"> Nonmandatory transfers for--</t>
  </si>
  <si>
    <t xml:space="preserve">   Basic research-</t>
  </si>
  <si>
    <t xml:space="preserve">     Associate Executive Director for basic research</t>
  </si>
  <si>
    <t xml:space="preserve">     Adipose tissue signaling </t>
  </si>
  <si>
    <t xml:space="preserve">     Antioxidant and gene regulation lab</t>
  </si>
  <si>
    <t xml:space="preserve">     Autonomic neuroscience laboratory</t>
  </si>
  <si>
    <t xml:space="preserve">     Diet and heart disease</t>
  </si>
  <si>
    <t xml:space="preserve">     DNA damage and repair</t>
  </si>
  <si>
    <t xml:space="preserve">     Energy balance genomics</t>
  </si>
  <si>
    <t xml:space="preserve">     Experimental obesity lab</t>
  </si>
  <si>
    <t xml:space="preserve">     Functional foods</t>
  </si>
  <si>
    <t xml:space="preserve">     Functional genomics</t>
  </si>
  <si>
    <t xml:space="preserve">     Human genomics </t>
  </si>
  <si>
    <t xml:space="preserve">     Molecular genetics</t>
  </si>
  <si>
    <t xml:space="preserve">     Neurobehavior laboratory</t>
  </si>
  <si>
    <t xml:space="preserve">     Neurobiology</t>
  </si>
  <si>
    <t xml:space="preserve">     Neuroscience</t>
  </si>
  <si>
    <t xml:space="preserve">     Neurosignaling</t>
  </si>
  <si>
    <t xml:space="preserve">     Nutritional neurobiology</t>
  </si>
  <si>
    <t xml:space="preserve">     Reproductive biology laboratory</t>
  </si>
  <si>
    <t xml:space="preserve">     Stem cell laboratory</t>
  </si>
  <si>
    <t xml:space="preserve">     Taste genetics</t>
  </si>
  <si>
    <t xml:space="preserve">     Transgenics</t>
  </si>
  <si>
    <t xml:space="preserve">        Total basic research</t>
  </si>
  <si>
    <t xml:space="preserve">   Clinical research-</t>
  </si>
  <si>
    <t xml:space="preserve">     Behavioral medicine</t>
  </si>
  <si>
    <t xml:space="preserve">     Body composition laboratory</t>
  </si>
  <si>
    <t xml:space="preserve">     Clinical research</t>
  </si>
  <si>
    <t xml:space="preserve">     Endocrinology laboratory</t>
  </si>
  <si>
    <t xml:space="preserve">     Exercise laboratory</t>
  </si>
  <si>
    <t xml:space="preserve">     Gender and smoking behavior</t>
  </si>
  <si>
    <t xml:space="preserve">     Health and behavior</t>
  </si>
  <si>
    <t xml:space="preserve">     Human physiology</t>
  </si>
  <si>
    <t xml:space="preserve">     In-patient unit</t>
  </si>
  <si>
    <t xml:space="preserve">     Mass spectrometry</t>
  </si>
  <si>
    <t xml:space="preserve">     Metabolic chambers</t>
  </si>
  <si>
    <t xml:space="preserve">     Metabolic kitchen</t>
  </si>
  <si>
    <t xml:space="preserve">     MRS laboratory</t>
  </si>
  <si>
    <t xml:space="preserve">     Nutrition and chronic disease</t>
  </si>
  <si>
    <t xml:space="preserve">     Outpatient clinic</t>
  </si>
  <si>
    <t xml:space="preserve">        Total clinical research</t>
  </si>
  <si>
    <t xml:space="preserve">          Total research</t>
  </si>
  <si>
    <t xml:space="preserve">     Division of education</t>
  </si>
  <si>
    <t xml:space="preserve">          Total public service</t>
  </si>
  <si>
    <t xml:space="preserve">   Basic research support-</t>
  </si>
  <si>
    <t xml:space="preserve">     Cell culture core</t>
  </si>
  <si>
    <t xml:space="preserve">     Comparative biology core</t>
  </si>
  <si>
    <t xml:space="preserve">     Comparative metabolic core</t>
  </si>
  <si>
    <t xml:space="preserve">     Genomics core</t>
  </si>
  <si>
    <t xml:space="preserve">     Microscopy core</t>
  </si>
  <si>
    <t xml:space="preserve">     Proteomics core</t>
  </si>
  <si>
    <t xml:space="preserve">     Transgenics core</t>
  </si>
  <si>
    <t xml:space="preserve">        Total basic research support</t>
  </si>
  <si>
    <t xml:space="preserve">   Clinical research support-</t>
  </si>
  <si>
    <t xml:space="preserve">     Associate Executive Director for clinical research</t>
  </si>
  <si>
    <t xml:space="preserve">     Biostatistics and data management core</t>
  </si>
  <si>
    <t xml:space="preserve">     Clinical chemistry core</t>
  </si>
  <si>
    <t xml:space="preserve">     Dietary assessment and food analysis core</t>
  </si>
  <si>
    <t xml:space="preserve">     Fitness center</t>
  </si>
  <si>
    <t xml:space="preserve">     Metabolic kitchen core</t>
  </si>
  <si>
    <t xml:space="preserve">     Out-patient clinic</t>
  </si>
  <si>
    <t xml:space="preserve">        Total clinical research support</t>
  </si>
  <si>
    <t xml:space="preserve">     Library</t>
  </si>
  <si>
    <t xml:space="preserve">          Total academic support</t>
  </si>
  <si>
    <t xml:space="preserve">     Executive Director</t>
  </si>
  <si>
    <t xml:space="preserve">     Computing services</t>
  </si>
  <si>
    <t xml:space="preserve">     Fiscal operations</t>
  </si>
  <si>
    <t xml:space="preserve">     Human resource management</t>
  </si>
  <si>
    <t xml:space="preserve">     Institutional services</t>
  </si>
  <si>
    <t xml:space="preserve">        Subtotal institutional support</t>
  </si>
  <si>
    <t xml:space="preserve">          Total institutional support </t>
  </si>
  <si>
    <t xml:space="preserve">     Administration</t>
  </si>
  <si>
    <t xml:space="preserve">     Building operations</t>
  </si>
  <si>
    <t xml:space="preserve">     Grounds</t>
  </si>
  <si>
    <t xml:space="preserve">     Other</t>
  </si>
  <si>
    <t xml:space="preserve">     Security </t>
  </si>
  <si>
    <t xml:space="preserve">     Utilities</t>
  </si>
  <si>
    <t xml:space="preserve">          Total operation and maintenance of plant</t>
  </si>
  <si>
    <t xml:space="preserve">     Capital improvements</t>
  </si>
  <si>
    <t xml:space="preserve">          Total transfers</t>
  </si>
  <si>
    <t xml:space="preserve">            Total expenditures and transfers</t>
  </si>
  <si>
    <t xml:space="preserve">     Blood brain barrier</t>
  </si>
  <si>
    <t xml:space="preserve">     Comparative biology</t>
  </si>
  <si>
    <t xml:space="preserve">     Neuroendocrine immunology</t>
  </si>
  <si>
    <t xml:space="preserve">     Neurotrauma and nutrition</t>
  </si>
  <si>
    <t xml:space="preserve">     Nutritional neuroscience and aging</t>
  </si>
  <si>
    <t xml:space="preserve">     Regenerative biology</t>
  </si>
  <si>
    <t xml:space="preserve">     Clinical epidemiology</t>
  </si>
  <si>
    <t xml:space="preserve">     Genetic epidemiology</t>
  </si>
  <si>
    <t xml:space="preserve">     Preventive medicine</t>
  </si>
  <si>
    <t xml:space="preserve">     Cell biology imaging core</t>
  </si>
  <si>
    <t xml:space="preserve">     Tissue Culture core</t>
  </si>
  <si>
    <t xml:space="preserve">     Exercise testing</t>
  </si>
  <si>
    <t xml:space="preserve">     Mass spectrometry core</t>
  </si>
  <si>
    <t xml:space="preserve">     Research kitchen core</t>
  </si>
  <si>
    <t xml:space="preserve">     Custodial</t>
  </si>
  <si>
    <t xml:space="preserve">     Insurance </t>
  </si>
  <si>
    <t xml:space="preserve">     Program Operations</t>
  </si>
  <si>
    <t>FOR THE YEAR ENDED JUNE 30, 2007</t>
  </si>
  <si>
    <t xml:space="preserve">     Associate Executive Director for Clinical Research</t>
  </si>
  <si>
    <t xml:space="preserve">     Recruiting core</t>
  </si>
  <si>
    <t xml:space="preserve">     Sponsored projects administration</t>
  </si>
  <si>
    <t xml:space="preserve">            Total educational and general expenditures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</si>
</sst>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h:mm:ss\ AM/PM"/>
  </numFmts>
  <fonts count="2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13" borderId="0" applyNumberFormat="0" applyBorder="0" applyAlignment="0" applyProtection="0"/>
    <xf numFmtId="0" fontId="8" fillId="4" borderId="1" applyNumberFormat="0" applyAlignment="0" applyProtection="0"/>
    <xf numFmtId="0" fontId="9" fillId="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0" fillId="5" borderId="7" applyNumberFormat="0" applyFont="0" applyAlignment="0" applyProtection="0"/>
    <xf numFmtId="0" fontId="18" fillId="4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7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3" fillId="6" borderId="10" xfId="42" applyNumberFormat="1" applyFont="1" applyFill="1" applyBorder="1" applyAlignment="1">
      <alignment vertical="center"/>
    </xf>
    <xf numFmtId="165" fontId="3" fillId="6" borderId="11" xfId="42" applyNumberFormat="1" applyFont="1" applyFill="1" applyBorder="1" applyAlignment="1">
      <alignment vertical="center"/>
    </xf>
    <xf numFmtId="165" fontId="3" fillId="6" borderId="12" xfId="42" applyNumberFormat="1" applyFont="1" applyFill="1" applyBorder="1" applyAlignment="1">
      <alignment vertical="center"/>
    </xf>
    <xf numFmtId="165" fontId="3" fillId="6" borderId="0" xfId="42" applyNumberFormat="1" applyFont="1" applyFill="1" applyAlignment="1">
      <alignment vertical="center"/>
    </xf>
    <xf numFmtId="165" fontId="3" fillId="6" borderId="0" xfId="42" applyNumberFormat="1" applyFont="1" applyFill="1" applyAlignment="1" applyProtection="1">
      <alignment vertical="center"/>
      <protection/>
    </xf>
    <xf numFmtId="165" fontId="3" fillId="6" borderId="13" xfId="42" applyNumberFormat="1" applyFont="1" applyFill="1" applyBorder="1" applyAlignment="1" applyProtection="1">
      <alignment vertical="center"/>
      <protection/>
    </xf>
    <xf numFmtId="165" fontId="3" fillId="6" borderId="0" xfId="42" applyNumberFormat="1" applyFont="1" applyFill="1" applyBorder="1" applyAlignment="1" applyProtection="1">
      <alignment vertical="center"/>
      <protection/>
    </xf>
    <xf numFmtId="37" fontId="3" fillId="6" borderId="0" xfId="0" applyFont="1" applyFill="1" applyBorder="1" applyAlignment="1">
      <alignment vertical="center"/>
    </xf>
    <xf numFmtId="165" fontId="3" fillId="6" borderId="14" xfId="42" applyNumberFormat="1" applyFont="1" applyFill="1" applyBorder="1" applyAlignment="1" applyProtection="1">
      <alignment vertical="center"/>
      <protection/>
    </xf>
    <xf numFmtId="165" fontId="3" fillId="6" borderId="15" xfId="42" applyNumberFormat="1" applyFont="1" applyFill="1" applyBorder="1" applyAlignment="1" applyProtection="1">
      <alignment vertical="center"/>
      <protection/>
    </xf>
    <xf numFmtId="165" fontId="3" fillId="6" borderId="16" xfId="42" applyNumberFormat="1" applyFont="1" applyFill="1" applyBorder="1" applyAlignment="1" applyProtection="1">
      <alignment vertical="center"/>
      <protection/>
    </xf>
    <xf numFmtId="165" fontId="3" fillId="6" borderId="17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 applyProtection="1">
      <alignment horizontal="center" vertical="center"/>
      <protection/>
    </xf>
    <xf numFmtId="165" fontId="2" fillId="0" borderId="18" xfId="42" applyNumberFormat="1" applyFont="1" applyBorder="1" applyAlignment="1" applyProtection="1">
      <alignment horizontal="center"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 applyProtection="1" quotePrefix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18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2" fillId="0" borderId="19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7" fontId="2" fillId="0" borderId="20" xfId="44" applyNumberFormat="1" applyFont="1" applyFill="1" applyBorder="1" applyAlignment="1" applyProtection="1">
      <alignment vertical="center"/>
      <protection/>
    </xf>
    <xf numFmtId="41" fontId="2" fillId="0" borderId="0" xfId="42" applyNumberFormat="1" applyFont="1" applyFill="1" applyAlignment="1" applyProtection="1">
      <alignment vertical="center"/>
      <protection/>
    </xf>
    <xf numFmtId="41" fontId="2" fillId="0" borderId="18" xfId="42" applyNumberFormat="1" applyFont="1" applyFill="1" applyBorder="1" applyAlignment="1" applyProtection="1">
      <alignment vertical="center"/>
      <protection/>
    </xf>
    <xf numFmtId="167" fontId="2" fillId="0" borderId="0" xfId="42" applyNumberFormat="1" applyFont="1" applyFill="1" applyAlignment="1" applyProtection="1">
      <alignment vertical="center"/>
      <protection/>
    </xf>
    <xf numFmtId="167" fontId="2" fillId="0" borderId="0" xfId="44" applyNumberFormat="1" applyFont="1" applyFill="1" applyAlignment="1" applyProtection="1">
      <alignment vertical="center"/>
      <protection/>
    </xf>
    <xf numFmtId="43" fontId="2" fillId="0" borderId="0" xfId="42" applyNumberFormat="1" applyFont="1" applyFill="1" applyAlignment="1" applyProtection="1">
      <alignment vertical="center"/>
      <protection/>
    </xf>
    <xf numFmtId="43" fontId="2" fillId="0" borderId="0" xfId="44" applyNumberFormat="1" applyFont="1" applyFill="1" applyAlignment="1" applyProtection="1">
      <alignment vertical="center"/>
      <protection/>
    </xf>
    <xf numFmtId="43" fontId="2" fillId="0" borderId="0" xfId="42" applyFont="1" applyFill="1" applyAlignment="1" applyProtection="1">
      <alignment vertical="center"/>
      <protection/>
    </xf>
    <xf numFmtId="165" fontId="2" fillId="0" borderId="18" xfId="42" applyNumberFormat="1" applyFont="1" applyFill="1" applyBorder="1" applyAlignment="1" applyProtection="1">
      <alignment vertical="center"/>
      <protection/>
    </xf>
    <xf numFmtId="165" fontId="2" fillId="0" borderId="18" xfId="42" applyNumberFormat="1" applyFont="1" applyFill="1" applyBorder="1" applyAlignment="1">
      <alignment vertical="center"/>
    </xf>
    <xf numFmtId="165" fontId="3" fillId="6" borderId="13" xfId="42" applyNumberFormat="1" applyFont="1" applyFill="1" applyBorder="1" applyAlignment="1" applyProtection="1">
      <alignment horizontal="center" vertical="center"/>
      <protection/>
    </xf>
    <xf numFmtId="37" fontId="4" fillId="6" borderId="0" xfId="0" applyFont="1" applyFill="1" applyBorder="1" applyAlignment="1">
      <alignment horizontal="center" vertical="center"/>
    </xf>
    <xf numFmtId="37" fontId="4" fillId="6" borderId="1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149"/>
  <sheetViews>
    <sheetView showGridLines="0" tabSelected="1" defaultGridColor="0" colorId="22" workbookViewId="0" topLeftCell="A1">
      <selection activeCell="A1" sqref="A1"/>
    </sheetView>
  </sheetViews>
  <sheetFormatPr defaultColWidth="7.57421875" defaultRowHeight="12"/>
  <cols>
    <col min="1" max="1" width="44.57421875" style="1" customWidth="1"/>
    <col min="2" max="2" width="1.57421875" style="1" customWidth="1"/>
    <col min="3" max="3" width="14.57421875" style="1" customWidth="1"/>
    <col min="4" max="4" width="1.57421875" style="1" customWidth="1"/>
    <col min="5" max="5" width="14.57421875" style="1" customWidth="1"/>
    <col min="6" max="6" width="1.57421875" style="1" customWidth="1"/>
    <col min="7" max="7" width="14.57421875" style="1" customWidth="1"/>
    <col min="8" max="8" width="1.57421875" style="1" customWidth="1"/>
    <col min="9" max="9" width="14.57421875" style="1" customWidth="1"/>
    <col min="10" max="10" width="1.57421875" style="1" customWidth="1"/>
    <col min="11" max="11" width="14.57421875" style="1" customWidth="1"/>
    <col min="12" max="12" width="1.57421875" style="1" customWidth="1"/>
    <col min="13" max="13" width="14.57421875" style="1" customWidth="1"/>
    <col min="14" max="14" width="1.57421875" style="1" customWidth="1"/>
    <col min="15" max="15" width="14.57421875" style="1" customWidth="1"/>
    <col min="16" max="16" width="1.57421875" style="1" customWidth="1"/>
    <col min="17" max="17" width="8.57421875" style="1" customWidth="1"/>
    <col min="18" max="18" width="5.57421875" style="1" customWidth="1"/>
    <col min="19" max="19" width="8.57421875" style="1" customWidth="1"/>
    <col min="20" max="20" width="3.57421875" style="1" customWidth="1"/>
    <col min="21" max="16384" width="7.57421875" style="1" customWidth="1"/>
  </cols>
  <sheetData>
    <row r="1" ht="12.75" thickBot="1"/>
    <row r="2" spans="1:15" s="5" customFormat="1" ht="10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9" s="5" customFormat="1" ht="12">
      <c r="A3" s="34" t="s">
        <v>11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  <c r="P3" s="6"/>
      <c r="Q3" s="6"/>
      <c r="R3" s="6"/>
      <c r="S3" s="6"/>
    </row>
    <row r="4" spans="1:19" s="5" customFormat="1" ht="8.25" customHeight="1">
      <c r="A4" s="7"/>
      <c r="B4" s="8"/>
      <c r="C4" s="9"/>
      <c r="D4" s="9"/>
      <c r="E4" s="9"/>
      <c r="F4" s="9"/>
      <c r="G4" s="9"/>
      <c r="H4" s="9"/>
      <c r="I4" s="9"/>
      <c r="J4" s="8"/>
      <c r="K4" s="8"/>
      <c r="L4" s="8"/>
      <c r="M4" s="8"/>
      <c r="N4" s="8"/>
      <c r="O4" s="10"/>
      <c r="P4" s="6"/>
      <c r="Q4" s="6"/>
      <c r="R4" s="6"/>
      <c r="S4" s="6"/>
    </row>
    <row r="5" spans="1:19" s="5" customFormat="1" ht="12">
      <c r="A5" s="34" t="s">
        <v>12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  <c r="P5" s="6"/>
      <c r="Q5" s="6"/>
      <c r="R5" s="6"/>
      <c r="S5" s="6"/>
    </row>
    <row r="6" spans="1:19" s="5" customFormat="1" ht="12">
      <c r="A6" s="34" t="s">
        <v>119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P6" s="6"/>
      <c r="Q6" s="6"/>
      <c r="R6" s="6"/>
      <c r="S6" s="6"/>
    </row>
    <row r="7" spans="1:19" s="5" customFormat="1" ht="10.5" customHeight="1" thickBo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6"/>
      <c r="Q7" s="6"/>
      <c r="R7" s="6"/>
      <c r="S7" s="6"/>
    </row>
    <row r="8" spans="1:19" ht="1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">
      <c r="A10" s="14"/>
      <c r="B10" s="14"/>
      <c r="C10" s="14"/>
      <c r="D10" s="14"/>
      <c r="E10" s="14"/>
      <c r="F10" s="14"/>
      <c r="G10" s="14"/>
      <c r="H10" s="14"/>
      <c r="I10" s="15" t="s">
        <v>0</v>
      </c>
      <c r="J10" s="14"/>
      <c r="K10" s="14"/>
      <c r="L10" s="14"/>
      <c r="M10" s="15" t="s">
        <v>1</v>
      </c>
      <c r="N10" s="14"/>
      <c r="O10" s="14"/>
      <c r="P10" s="14"/>
      <c r="Q10" s="14"/>
      <c r="R10" s="14"/>
      <c r="S10" s="14"/>
    </row>
    <row r="11" spans="1:19" ht="12">
      <c r="A11" s="14"/>
      <c r="B11" s="14"/>
      <c r="C11" s="16" t="s">
        <v>2</v>
      </c>
      <c r="D11" s="21"/>
      <c r="E11" s="16" t="s">
        <v>3</v>
      </c>
      <c r="F11" s="21"/>
      <c r="G11" s="16" t="s">
        <v>4</v>
      </c>
      <c r="H11" s="21"/>
      <c r="I11" s="16" t="s">
        <v>5</v>
      </c>
      <c r="J11" s="21"/>
      <c r="K11" s="16" t="s">
        <v>6</v>
      </c>
      <c r="L11" s="21"/>
      <c r="M11" s="16" t="s">
        <v>7</v>
      </c>
      <c r="N11" s="21"/>
      <c r="O11" s="16" t="s">
        <v>8</v>
      </c>
      <c r="P11" s="14"/>
      <c r="Q11" s="14"/>
      <c r="R11" s="14"/>
      <c r="S11" s="14"/>
    </row>
    <row r="12" spans="1:19" ht="1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s="19" customFormat="1" ht="13.5" customHeight="1">
      <c r="A13" s="17" t="s">
        <v>14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19" customFormat="1" ht="13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s="19" customFormat="1" ht="13.5" customHeight="1">
      <c r="A15" s="17" t="s">
        <v>16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s="19" customFormat="1" ht="13.5" customHeight="1">
      <c r="A16" s="17" t="s">
        <v>22</v>
      </c>
      <c r="B16" s="18" t="s">
        <v>9</v>
      </c>
      <c r="C16" s="17"/>
      <c r="D16" s="17"/>
      <c r="E16" s="17" t="s">
        <v>9</v>
      </c>
      <c r="F16" s="17" t="s">
        <v>9</v>
      </c>
      <c r="G16" s="17" t="s">
        <v>9</v>
      </c>
      <c r="H16" s="17" t="s">
        <v>9</v>
      </c>
      <c r="I16" s="17" t="s">
        <v>9</v>
      </c>
      <c r="J16" s="17" t="s">
        <v>9</v>
      </c>
      <c r="K16" s="17" t="s">
        <v>9</v>
      </c>
      <c r="L16" s="17" t="s">
        <v>9</v>
      </c>
      <c r="M16" s="17" t="s">
        <v>9</v>
      </c>
      <c r="N16" s="17" t="s">
        <v>9</v>
      </c>
      <c r="O16" s="17" t="s">
        <v>9</v>
      </c>
      <c r="P16" s="17"/>
      <c r="Q16" s="17"/>
      <c r="R16" s="17"/>
      <c r="S16" s="17"/>
    </row>
    <row r="17" spans="1:19" s="19" customFormat="1" ht="13.5" customHeight="1">
      <c r="A17" s="17" t="s">
        <v>23</v>
      </c>
      <c r="B17" s="18"/>
      <c r="C17" s="27">
        <f>SUM(D17:O17)</f>
        <v>627912</v>
      </c>
      <c r="D17" s="28">
        <v>0</v>
      </c>
      <c r="E17" s="28">
        <v>187438</v>
      </c>
      <c r="F17" s="28">
        <v>0</v>
      </c>
      <c r="G17" s="28">
        <v>34796</v>
      </c>
      <c r="H17" s="28"/>
      <c r="I17" s="28">
        <v>57847</v>
      </c>
      <c r="J17" s="28">
        <v>0</v>
      </c>
      <c r="K17" s="28">
        <v>0</v>
      </c>
      <c r="L17" s="28">
        <v>0</v>
      </c>
      <c r="M17" s="28">
        <v>347831</v>
      </c>
      <c r="N17" s="28">
        <v>0</v>
      </c>
      <c r="O17" s="28">
        <v>0</v>
      </c>
      <c r="P17" s="17"/>
      <c r="Q17" s="17"/>
      <c r="R17" s="17"/>
      <c r="S17" s="17"/>
    </row>
    <row r="18" spans="1:19" s="19" customFormat="1" ht="13.5" customHeight="1">
      <c r="A18" s="17" t="s">
        <v>24</v>
      </c>
      <c r="B18" s="18"/>
      <c r="C18" s="17">
        <f aca="true" t="shared" si="0" ref="C18:C43">SUM(E18:O18)</f>
        <v>219673</v>
      </c>
      <c r="D18" s="17"/>
      <c r="E18" s="17">
        <v>21953</v>
      </c>
      <c r="F18" s="17"/>
      <c r="G18" s="17">
        <v>2534</v>
      </c>
      <c r="H18" s="17"/>
      <c r="I18" s="17">
        <v>12067</v>
      </c>
      <c r="J18" s="17"/>
      <c r="K18" s="17">
        <v>352</v>
      </c>
      <c r="L18" s="17"/>
      <c r="M18" s="17">
        <v>182767</v>
      </c>
      <c r="N18" s="17"/>
      <c r="O18" s="17">
        <v>0</v>
      </c>
      <c r="P18" s="17"/>
      <c r="Q18" s="17"/>
      <c r="R18" s="17"/>
      <c r="S18" s="17"/>
    </row>
    <row r="19" spans="1:19" s="19" customFormat="1" ht="13.5" customHeight="1">
      <c r="A19" s="17" t="s">
        <v>25</v>
      </c>
      <c r="B19" s="18"/>
      <c r="C19" s="17">
        <f t="shared" si="0"/>
        <v>69877</v>
      </c>
      <c r="D19" s="17"/>
      <c r="E19" s="17">
        <v>39803</v>
      </c>
      <c r="F19" s="17"/>
      <c r="G19" s="17">
        <v>0</v>
      </c>
      <c r="H19" s="17"/>
      <c r="I19" s="17">
        <v>11492</v>
      </c>
      <c r="J19" s="17"/>
      <c r="K19" s="17">
        <v>4585</v>
      </c>
      <c r="L19" s="17"/>
      <c r="M19" s="17">
        <v>12682</v>
      </c>
      <c r="N19" s="17"/>
      <c r="O19" s="17">
        <v>1315</v>
      </c>
      <c r="P19" s="17"/>
      <c r="Q19" s="17"/>
      <c r="R19" s="17"/>
      <c r="S19" s="17"/>
    </row>
    <row r="20" spans="1:19" s="19" customFormat="1" ht="13.5" customHeight="1">
      <c r="A20" s="17" t="s">
        <v>26</v>
      </c>
      <c r="B20" s="18"/>
      <c r="C20" s="17">
        <f t="shared" si="0"/>
        <v>19220</v>
      </c>
      <c r="D20" s="17"/>
      <c r="E20" s="17">
        <v>4481</v>
      </c>
      <c r="F20" s="17"/>
      <c r="G20" s="17">
        <v>0</v>
      </c>
      <c r="H20" s="17"/>
      <c r="I20" s="17">
        <v>3452</v>
      </c>
      <c r="J20" s="17"/>
      <c r="K20" s="17">
        <v>1233</v>
      </c>
      <c r="L20" s="17"/>
      <c r="M20" s="17">
        <v>10054</v>
      </c>
      <c r="N20" s="17"/>
      <c r="O20" s="17">
        <v>0</v>
      </c>
      <c r="P20" s="17"/>
      <c r="Q20" s="17"/>
      <c r="R20" s="17"/>
      <c r="S20" s="17"/>
    </row>
    <row r="21" spans="1:19" s="19" customFormat="1" ht="13.5" customHeight="1">
      <c r="A21" s="17" t="s">
        <v>102</v>
      </c>
      <c r="B21" s="18"/>
      <c r="C21" s="17">
        <f t="shared" si="0"/>
        <v>54471</v>
      </c>
      <c r="D21" s="17"/>
      <c r="E21" s="17">
        <v>5000</v>
      </c>
      <c r="F21" s="17"/>
      <c r="G21" s="17">
        <v>0</v>
      </c>
      <c r="H21" s="17"/>
      <c r="I21" s="17">
        <v>0</v>
      </c>
      <c r="J21" s="17"/>
      <c r="K21" s="17">
        <v>3349</v>
      </c>
      <c r="L21" s="17"/>
      <c r="M21" s="17">
        <v>40986</v>
      </c>
      <c r="N21" s="17"/>
      <c r="O21" s="17">
        <v>5136</v>
      </c>
      <c r="P21" s="17"/>
      <c r="Q21" s="17"/>
      <c r="R21" s="17"/>
      <c r="S21" s="17"/>
    </row>
    <row r="22" spans="1:19" s="19" customFormat="1" ht="13.5" customHeight="1">
      <c r="A22" s="17" t="s">
        <v>103</v>
      </c>
      <c r="B22" s="18"/>
      <c r="C22" s="17">
        <f t="shared" si="0"/>
        <v>4548</v>
      </c>
      <c r="D22" s="17"/>
      <c r="E22" s="17">
        <v>0</v>
      </c>
      <c r="F22" s="17"/>
      <c r="G22" s="17">
        <v>0</v>
      </c>
      <c r="H22" s="17"/>
      <c r="I22" s="17">
        <v>0</v>
      </c>
      <c r="J22" s="17"/>
      <c r="K22" s="17">
        <v>300</v>
      </c>
      <c r="L22" s="17"/>
      <c r="M22" s="17">
        <v>4248</v>
      </c>
      <c r="N22" s="17"/>
      <c r="O22" s="17">
        <v>0</v>
      </c>
      <c r="P22" s="17"/>
      <c r="Q22" s="17"/>
      <c r="R22" s="17"/>
      <c r="S22" s="17"/>
    </row>
    <row r="23" spans="1:19" s="19" customFormat="1" ht="13.5" customHeight="1">
      <c r="A23" s="17" t="s">
        <v>27</v>
      </c>
      <c r="B23" s="18"/>
      <c r="C23" s="17">
        <f t="shared" si="0"/>
        <v>92235</v>
      </c>
      <c r="D23" s="17"/>
      <c r="E23" s="17">
        <v>56186</v>
      </c>
      <c r="F23" s="17"/>
      <c r="G23" s="17">
        <v>5495</v>
      </c>
      <c r="H23" s="17"/>
      <c r="I23" s="17">
        <v>14625</v>
      </c>
      <c r="J23" s="17"/>
      <c r="K23" s="17">
        <v>6826</v>
      </c>
      <c r="L23" s="17"/>
      <c r="M23" s="17">
        <v>9103</v>
      </c>
      <c r="N23" s="17"/>
      <c r="O23" s="17">
        <v>0</v>
      </c>
      <c r="P23" s="17"/>
      <c r="Q23" s="17"/>
      <c r="R23" s="17"/>
      <c r="S23" s="17"/>
    </row>
    <row r="24" spans="1:19" s="19" customFormat="1" ht="13.5" customHeight="1">
      <c r="A24" s="17" t="s">
        <v>28</v>
      </c>
      <c r="B24" s="18" t="s">
        <v>9</v>
      </c>
      <c r="C24" s="17">
        <f t="shared" si="0"/>
        <v>115168</v>
      </c>
      <c r="D24" s="17"/>
      <c r="E24" s="17">
        <v>86465</v>
      </c>
      <c r="F24" s="17"/>
      <c r="G24" s="17">
        <v>0</v>
      </c>
      <c r="H24" s="17" t="s">
        <v>10</v>
      </c>
      <c r="I24" s="17">
        <v>22507</v>
      </c>
      <c r="J24" s="17"/>
      <c r="K24" s="17">
        <v>0</v>
      </c>
      <c r="L24" s="17"/>
      <c r="M24" s="17">
        <v>4668</v>
      </c>
      <c r="N24" s="17"/>
      <c r="O24" s="17">
        <v>1528</v>
      </c>
      <c r="P24" s="17"/>
      <c r="Q24" s="17"/>
      <c r="R24" s="17"/>
      <c r="S24" s="17"/>
    </row>
    <row r="25" spans="1:19" s="19" customFormat="1" ht="13.5" customHeight="1">
      <c r="A25" s="17" t="s">
        <v>29</v>
      </c>
      <c r="B25" s="18" t="s">
        <v>9</v>
      </c>
      <c r="C25" s="17">
        <f t="shared" si="0"/>
        <v>54838</v>
      </c>
      <c r="D25" s="17"/>
      <c r="E25" s="17">
        <v>27635</v>
      </c>
      <c r="F25" s="17"/>
      <c r="G25" s="17">
        <v>0</v>
      </c>
      <c r="H25" s="17"/>
      <c r="I25" s="17">
        <v>8633</v>
      </c>
      <c r="J25" s="17"/>
      <c r="K25" s="17">
        <v>3502</v>
      </c>
      <c r="L25" s="17"/>
      <c r="M25" s="17">
        <v>13954</v>
      </c>
      <c r="N25" s="17"/>
      <c r="O25" s="17">
        <v>1114</v>
      </c>
      <c r="P25" s="17"/>
      <c r="Q25" s="17"/>
      <c r="R25" s="17"/>
      <c r="S25" s="17"/>
    </row>
    <row r="26" spans="1:19" s="19" customFormat="1" ht="13.5" customHeight="1">
      <c r="A26" s="17" t="s">
        <v>30</v>
      </c>
      <c r="B26" s="18" t="s">
        <v>9</v>
      </c>
      <c r="C26" s="17">
        <f t="shared" si="0"/>
        <v>140205</v>
      </c>
      <c r="D26" s="17"/>
      <c r="E26" s="17">
        <v>59461</v>
      </c>
      <c r="F26" s="17"/>
      <c r="G26" s="17">
        <v>0</v>
      </c>
      <c r="H26" s="17"/>
      <c r="I26" s="17">
        <v>80253</v>
      </c>
      <c r="J26" s="17"/>
      <c r="K26" s="17">
        <v>132</v>
      </c>
      <c r="L26" s="17"/>
      <c r="M26" s="17">
        <v>359</v>
      </c>
      <c r="N26" s="17"/>
      <c r="O26" s="17">
        <v>0</v>
      </c>
      <c r="P26" s="17"/>
      <c r="Q26" s="17"/>
      <c r="R26" s="17"/>
      <c r="S26" s="17"/>
    </row>
    <row r="27" spans="1:19" s="19" customFormat="1" ht="13.5" customHeight="1">
      <c r="A27" s="17" t="s">
        <v>31</v>
      </c>
      <c r="B27" s="18" t="s">
        <v>9</v>
      </c>
      <c r="C27" s="17">
        <f t="shared" si="0"/>
        <v>8303</v>
      </c>
      <c r="D27" s="17"/>
      <c r="E27" s="17">
        <v>5000</v>
      </c>
      <c r="F27" s="17"/>
      <c r="G27" s="17">
        <v>0</v>
      </c>
      <c r="H27" s="17"/>
      <c r="I27" s="17">
        <v>0</v>
      </c>
      <c r="J27" s="17"/>
      <c r="K27" s="17">
        <v>0</v>
      </c>
      <c r="L27" s="17"/>
      <c r="M27" s="17">
        <v>3303</v>
      </c>
      <c r="N27" s="17"/>
      <c r="O27" s="17">
        <v>0</v>
      </c>
      <c r="P27" s="17"/>
      <c r="Q27" s="17"/>
      <c r="R27" s="17"/>
      <c r="S27" s="17"/>
    </row>
    <row r="28" spans="1:19" s="19" customFormat="1" ht="13.5" customHeight="1">
      <c r="A28" s="17" t="s">
        <v>32</v>
      </c>
      <c r="B28" s="18" t="s">
        <v>9</v>
      </c>
      <c r="C28" s="17">
        <f t="shared" si="0"/>
        <v>54651</v>
      </c>
      <c r="D28" s="17"/>
      <c r="E28" s="17">
        <v>27265</v>
      </c>
      <c r="F28" s="17"/>
      <c r="G28" s="17">
        <v>0</v>
      </c>
      <c r="H28" s="17"/>
      <c r="I28" s="17">
        <v>11312</v>
      </c>
      <c r="J28" s="17"/>
      <c r="K28" s="17">
        <v>153</v>
      </c>
      <c r="L28" s="17"/>
      <c r="M28" s="17">
        <v>15921</v>
      </c>
      <c r="N28" s="17"/>
      <c r="O28" s="17">
        <v>0</v>
      </c>
      <c r="P28" s="17"/>
      <c r="Q28" s="17"/>
      <c r="R28" s="17"/>
      <c r="S28" s="17"/>
    </row>
    <row r="29" spans="1:19" s="19" customFormat="1" ht="13.5" customHeight="1">
      <c r="A29" s="17" t="s">
        <v>33</v>
      </c>
      <c r="B29" s="18" t="s">
        <v>9</v>
      </c>
      <c r="C29" s="17">
        <f t="shared" si="0"/>
        <v>300286</v>
      </c>
      <c r="D29" s="17"/>
      <c r="E29" s="17">
        <v>163507</v>
      </c>
      <c r="F29" s="17"/>
      <c r="G29" s="17">
        <v>0</v>
      </c>
      <c r="H29" s="17"/>
      <c r="I29" s="17">
        <v>44861</v>
      </c>
      <c r="J29" s="17"/>
      <c r="K29" s="17">
        <v>8728</v>
      </c>
      <c r="L29" s="17"/>
      <c r="M29" s="17">
        <v>83190</v>
      </c>
      <c r="N29" s="17"/>
      <c r="O29" s="17">
        <v>0</v>
      </c>
      <c r="P29" s="17"/>
      <c r="Q29" s="17"/>
      <c r="R29" s="17"/>
      <c r="S29" s="17"/>
    </row>
    <row r="30" spans="1:19" s="19" customFormat="1" ht="13.5" customHeight="1">
      <c r="A30" s="17" t="s">
        <v>34</v>
      </c>
      <c r="B30" s="18" t="s">
        <v>9</v>
      </c>
      <c r="C30" s="17">
        <f t="shared" si="0"/>
        <v>258555</v>
      </c>
      <c r="D30" s="17"/>
      <c r="E30" s="17">
        <v>116750</v>
      </c>
      <c r="F30" s="17"/>
      <c r="G30" s="17">
        <v>11839</v>
      </c>
      <c r="H30" s="17"/>
      <c r="I30" s="17">
        <v>30390</v>
      </c>
      <c r="J30" s="17"/>
      <c r="K30" s="17">
        <v>1500</v>
      </c>
      <c r="L30" s="17"/>
      <c r="M30" s="17">
        <v>98076</v>
      </c>
      <c r="N30" s="17"/>
      <c r="O30" s="17">
        <v>0</v>
      </c>
      <c r="P30" s="17"/>
      <c r="Q30" s="17"/>
      <c r="R30" s="17"/>
      <c r="S30" s="17"/>
    </row>
    <row r="31" spans="1:19" s="19" customFormat="1" ht="13.5" customHeight="1">
      <c r="A31" s="17" t="s">
        <v>35</v>
      </c>
      <c r="B31" s="18" t="s">
        <v>9</v>
      </c>
      <c r="C31" s="17">
        <f t="shared" si="0"/>
        <v>76595</v>
      </c>
      <c r="D31" s="17"/>
      <c r="E31" s="17">
        <v>37763</v>
      </c>
      <c r="F31" s="17"/>
      <c r="G31" s="17">
        <v>945</v>
      </c>
      <c r="H31" s="17"/>
      <c r="I31" s="17">
        <v>9830</v>
      </c>
      <c r="J31" s="17"/>
      <c r="K31" s="17">
        <v>844</v>
      </c>
      <c r="L31" s="17"/>
      <c r="M31" s="17">
        <v>25391</v>
      </c>
      <c r="N31" s="17"/>
      <c r="O31" s="17">
        <v>1822</v>
      </c>
      <c r="P31" s="17"/>
      <c r="Q31" s="17"/>
      <c r="R31" s="17"/>
      <c r="S31" s="17"/>
    </row>
    <row r="32" spans="1:19" s="19" customFormat="1" ht="13.5" customHeight="1">
      <c r="A32" s="17" t="s">
        <v>36</v>
      </c>
      <c r="B32" s="18" t="s">
        <v>9</v>
      </c>
      <c r="C32" s="17">
        <f t="shared" si="0"/>
        <v>52780</v>
      </c>
      <c r="D32" s="17"/>
      <c r="E32" s="17">
        <v>19896</v>
      </c>
      <c r="F32" s="17"/>
      <c r="G32" s="17">
        <v>411</v>
      </c>
      <c r="H32" s="17"/>
      <c r="I32" s="17">
        <v>8490</v>
      </c>
      <c r="J32" s="17"/>
      <c r="K32" s="17">
        <v>5323</v>
      </c>
      <c r="L32" s="17"/>
      <c r="M32" s="17">
        <v>18660</v>
      </c>
      <c r="N32" s="17"/>
      <c r="O32" s="17">
        <v>0</v>
      </c>
      <c r="P32" s="17"/>
      <c r="Q32" s="17"/>
      <c r="R32" s="17"/>
      <c r="S32" s="17"/>
    </row>
    <row r="33" spans="1:19" s="19" customFormat="1" ht="13.5" customHeight="1">
      <c r="A33" s="17" t="s">
        <v>104</v>
      </c>
      <c r="B33" s="18"/>
      <c r="C33" s="17">
        <f t="shared" si="0"/>
        <v>260596</v>
      </c>
      <c r="D33" s="17"/>
      <c r="E33" s="17">
        <v>99833</v>
      </c>
      <c r="F33" s="17"/>
      <c r="G33" s="17">
        <v>0</v>
      </c>
      <c r="H33" s="17"/>
      <c r="I33" s="17">
        <v>25987</v>
      </c>
      <c r="J33" s="17"/>
      <c r="K33" s="17">
        <v>1840</v>
      </c>
      <c r="L33" s="17"/>
      <c r="M33" s="17">
        <v>85221</v>
      </c>
      <c r="N33" s="17"/>
      <c r="O33" s="17">
        <v>47715</v>
      </c>
      <c r="P33" s="17"/>
      <c r="Q33" s="17"/>
      <c r="R33" s="17"/>
      <c r="S33" s="17"/>
    </row>
    <row r="34" spans="1:19" s="19" customFormat="1" ht="13.5" customHeight="1">
      <c r="A34" s="17" t="s">
        <v>37</v>
      </c>
      <c r="B34" s="18" t="s">
        <v>9</v>
      </c>
      <c r="C34" s="17">
        <f t="shared" si="0"/>
        <v>163817</v>
      </c>
      <c r="D34" s="17"/>
      <c r="E34" s="17">
        <v>74444</v>
      </c>
      <c r="F34" s="17" t="s">
        <v>10</v>
      </c>
      <c r="G34" s="17">
        <v>0</v>
      </c>
      <c r="H34" s="17"/>
      <c r="I34" s="17">
        <v>19378</v>
      </c>
      <c r="J34" s="17"/>
      <c r="K34" s="17">
        <v>2537</v>
      </c>
      <c r="L34" s="17"/>
      <c r="M34" s="17">
        <v>57229</v>
      </c>
      <c r="N34" s="17"/>
      <c r="O34" s="17">
        <v>10229</v>
      </c>
      <c r="P34" s="17"/>
      <c r="Q34" s="17"/>
      <c r="R34" s="17"/>
      <c r="S34" s="17"/>
    </row>
    <row r="35" spans="1:19" s="19" customFormat="1" ht="13.5" customHeight="1">
      <c r="A35" s="17" t="s">
        <v>38</v>
      </c>
      <c r="B35" s="18" t="s">
        <v>9</v>
      </c>
      <c r="C35" s="17">
        <f t="shared" si="0"/>
        <v>59174</v>
      </c>
      <c r="D35" s="17"/>
      <c r="E35" s="17">
        <v>4874</v>
      </c>
      <c r="F35" s="17"/>
      <c r="G35" s="17">
        <v>3164</v>
      </c>
      <c r="H35" s="17"/>
      <c r="I35" s="17">
        <v>1932</v>
      </c>
      <c r="J35" s="17"/>
      <c r="K35" s="17">
        <v>1989</v>
      </c>
      <c r="L35" s="17"/>
      <c r="M35" s="17">
        <v>47215</v>
      </c>
      <c r="N35" s="17"/>
      <c r="O35" s="17">
        <v>0</v>
      </c>
      <c r="P35" s="17"/>
      <c r="Q35" s="17"/>
      <c r="R35" s="17"/>
      <c r="S35" s="17"/>
    </row>
    <row r="36" spans="1:19" s="19" customFormat="1" ht="13.5" customHeight="1">
      <c r="A36" s="17" t="s">
        <v>105</v>
      </c>
      <c r="B36" s="18"/>
      <c r="C36" s="17">
        <f t="shared" si="0"/>
        <v>26261</v>
      </c>
      <c r="D36" s="17"/>
      <c r="E36" s="17">
        <v>18411</v>
      </c>
      <c r="F36" s="17"/>
      <c r="G36" s="17"/>
      <c r="H36" s="17"/>
      <c r="I36" s="17">
        <v>4792</v>
      </c>
      <c r="J36" s="17"/>
      <c r="K36" s="17">
        <v>0</v>
      </c>
      <c r="L36" s="17"/>
      <c r="M36" s="17">
        <v>3058</v>
      </c>
      <c r="N36" s="17"/>
      <c r="O36" s="17">
        <v>0</v>
      </c>
      <c r="P36" s="17"/>
      <c r="Q36" s="17"/>
      <c r="R36" s="17"/>
      <c r="S36" s="17"/>
    </row>
    <row r="37" spans="1:19" s="19" customFormat="1" ht="13.5" customHeight="1">
      <c r="A37" s="17" t="s">
        <v>39</v>
      </c>
      <c r="B37" s="18"/>
      <c r="C37" s="17">
        <f t="shared" si="0"/>
        <v>121760</v>
      </c>
      <c r="D37" s="17"/>
      <c r="E37" s="17">
        <v>74149</v>
      </c>
      <c r="F37" s="17"/>
      <c r="G37" s="17">
        <v>1392</v>
      </c>
      <c r="H37" s="17"/>
      <c r="I37" s="17">
        <v>19989</v>
      </c>
      <c r="J37" s="17"/>
      <c r="K37" s="17">
        <v>12170</v>
      </c>
      <c r="L37" s="17"/>
      <c r="M37" s="17">
        <v>12942</v>
      </c>
      <c r="N37" s="17"/>
      <c r="O37" s="17">
        <v>1118</v>
      </c>
      <c r="P37" s="17"/>
      <c r="Q37" s="17"/>
      <c r="R37" s="17"/>
      <c r="S37" s="17"/>
    </row>
    <row r="38" spans="1:19" s="19" customFormat="1" ht="13.5" customHeight="1">
      <c r="A38" s="17" t="s">
        <v>106</v>
      </c>
      <c r="B38" s="18"/>
      <c r="C38" s="17">
        <f t="shared" si="0"/>
        <v>23542</v>
      </c>
      <c r="D38" s="17"/>
      <c r="E38" s="17">
        <v>0</v>
      </c>
      <c r="F38" s="17"/>
      <c r="G38" s="17">
        <v>0</v>
      </c>
      <c r="H38" s="17"/>
      <c r="I38" s="17">
        <v>0</v>
      </c>
      <c r="J38" s="17"/>
      <c r="K38" s="17">
        <v>2373</v>
      </c>
      <c r="L38" s="17"/>
      <c r="M38" s="17">
        <v>21169</v>
      </c>
      <c r="N38" s="17"/>
      <c r="O38" s="17">
        <v>0</v>
      </c>
      <c r="P38" s="17"/>
      <c r="Q38" s="17"/>
      <c r="R38" s="17"/>
      <c r="S38" s="17"/>
    </row>
    <row r="39" spans="1:19" s="19" customFormat="1" ht="13.5" customHeight="1">
      <c r="A39" s="17" t="s">
        <v>107</v>
      </c>
      <c r="B39" s="18"/>
      <c r="C39" s="17">
        <f t="shared" si="0"/>
        <v>17798</v>
      </c>
      <c r="D39" s="17"/>
      <c r="E39" s="17">
        <v>9490</v>
      </c>
      <c r="F39" s="17"/>
      <c r="G39" s="17">
        <v>0</v>
      </c>
      <c r="H39" s="17"/>
      <c r="I39" s="17">
        <v>2470</v>
      </c>
      <c r="J39" s="17"/>
      <c r="K39" s="17">
        <v>0</v>
      </c>
      <c r="L39" s="17"/>
      <c r="M39" s="17">
        <v>5838</v>
      </c>
      <c r="N39" s="17"/>
      <c r="O39" s="17">
        <v>0</v>
      </c>
      <c r="P39" s="17"/>
      <c r="Q39" s="17"/>
      <c r="R39" s="17"/>
      <c r="S39" s="17"/>
    </row>
    <row r="40" spans="1:19" s="19" customFormat="1" ht="13.5" customHeight="1">
      <c r="A40" s="17" t="s">
        <v>40</v>
      </c>
      <c r="B40" s="18"/>
      <c r="C40" s="17">
        <f t="shared" si="0"/>
        <v>26347</v>
      </c>
      <c r="D40" s="17"/>
      <c r="E40" s="17">
        <v>16130</v>
      </c>
      <c r="F40" s="17"/>
      <c r="G40" s="17">
        <v>0</v>
      </c>
      <c r="H40" s="17"/>
      <c r="I40" s="17">
        <v>4199</v>
      </c>
      <c r="J40" s="17"/>
      <c r="K40" s="17">
        <v>789</v>
      </c>
      <c r="L40" s="17"/>
      <c r="M40" s="17">
        <v>5229</v>
      </c>
      <c r="N40" s="17"/>
      <c r="O40" s="17">
        <v>0</v>
      </c>
      <c r="P40" s="17"/>
      <c r="Q40" s="17"/>
      <c r="R40" s="17"/>
      <c r="S40" s="17"/>
    </row>
    <row r="41" spans="1:19" s="19" customFormat="1" ht="13.5" customHeight="1">
      <c r="A41" s="17" t="s">
        <v>41</v>
      </c>
      <c r="B41" s="18"/>
      <c r="C41" s="17">
        <f t="shared" si="0"/>
        <v>101047</v>
      </c>
      <c r="D41" s="17"/>
      <c r="E41" s="17">
        <v>70576</v>
      </c>
      <c r="F41" s="17"/>
      <c r="G41" s="17">
        <v>0</v>
      </c>
      <c r="H41" s="17"/>
      <c r="I41" s="17">
        <v>18371</v>
      </c>
      <c r="J41" s="17"/>
      <c r="K41" s="17">
        <v>0</v>
      </c>
      <c r="L41" s="17"/>
      <c r="M41" s="17">
        <v>12100</v>
      </c>
      <c r="N41" s="17"/>
      <c r="O41" s="17">
        <v>0</v>
      </c>
      <c r="P41" s="17"/>
      <c r="Q41" s="17"/>
      <c r="R41" s="17"/>
      <c r="S41" s="17"/>
    </row>
    <row r="42" spans="1:19" s="19" customFormat="1" ht="13.5" customHeight="1">
      <c r="A42" s="17" t="s">
        <v>42</v>
      </c>
      <c r="B42" s="18"/>
      <c r="C42" s="17">
        <f t="shared" si="0"/>
        <v>60685</v>
      </c>
      <c r="D42" s="17"/>
      <c r="E42" s="23">
        <v>21135</v>
      </c>
      <c r="F42" s="17"/>
      <c r="G42" s="17">
        <v>1884</v>
      </c>
      <c r="H42" s="17"/>
      <c r="I42" s="17">
        <v>5502</v>
      </c>
      <c r="J42" s="17"/>
      <c r="K42" s="17">
        <v>0</v>
      </c>
      <c r="L42" s="17"/>
      <c r="M42" s="17">
        <v>32164</v>
      </c>
      <c r="N42" s="17"/>
      <c r="O42" s="17">
        <v>0</v>
      </c>
      <c r="P42" s="17"/>
      <c r="Q42" s="17"/>
      <c r="R42" s="17"/>
      <c r="S42" s="17"/>
    </row>
    <row r="43" spans="1:19" s="19" customFormat="1" ht="13.5" customHeight="1">
      <c r="A43" s="17" t="s">
        <v>43</v>
      </c>
      <c r="B43" s="18" t="s">
        <v>9</v>
      </c>
      <c r="C43" s="20">
        <f t="shared" si="0"/>
        <v>94222</v>
      </c>
      <c r="D43" s="17"/>
      <c r="E43" s="20">
        <v>31686</v>
      </c>
      <c r="F43" s="17"/>
      <c r="G43" s="20">
        <v>3384</v>
      </c>
      <c r="H43" s="17"/>
      <c r="I43" s="20">
        <v>9837</v>
      </c>
      <c r="J43" s="17"/>
      <c r="K43" s="20">
        <v>754</v>
      </c>
      <c r="L43" s="17"/>
      <c r="M43" s="20">
        <v>48561</v>
      </c>
      <c r="N43" s="17"/>
      <c r="O43" s="20">
        <v>0</v>
      </c>
      <c r="P43" s="17"/>
      <c r="Q43" s="17"/>
      <c r="R43" s="17"/>
      <c r="S43" s="17"/>
    </row>
    <row r="44" spans="1:19" s="19" customFormat="1" ht="13.5" customHeight="1">
      <c r="A44" s="17"/>
      <c r="B44" s="18"/>
      <c r="C44" s="23"/>
      <c r="D44" s="17"/>
      <c r="E44" s="23"/>
      <c r="F44" s="17"/>
      <c r="G44" s="17"/>
      <c r="H44" s="17"/>
      <c r="I44" s="23"/>
      <c r="J44" s="17"/>
      <c r="K44" s="23"/>
      <c r="L44" s="17"/>
      <c r="M44" s="23"/>
      <c r="N44" s="17"/>
      <c r="O44" s="23"/>
      <c r="P44" s="17"/>
      <c r="Q44" s="17"/>
      <c r="R44" s="17"/>
      <c r="S44" s="17"/>
    </row>
    <row r="45" spans="1:19" s="19" customFormat="1" ht="13.5" customHeight="1">
      <c r="A45" s="17" t="s">
        <v>44</v>
      </c>
      <c r="B45" s="18"/>
      <c r="C45" s="20">
        <f>SUM(E45:O45)</f>
        <v>3104566</v>
      </c>
      <c r="D45" s="17"/>
      <c r="E45" s="20">
        <f>SUM(E17:E43)</f>
        <v>1279331</v>
      </c>
      <c r="F45" s="17"/>
      <c r="G45" s="20">
        <f>SUM(G17:G43)</f>
        <v>65844</v>
      </c>
      <c r="H45" s="17"/>
      <c r="I45" s="20">
        <f>SUM(I17:I43)</f>
        <v>428216</v>
      </c>
      <c r="J45" s="17"/>
      <c r="K45" s="20">
        <f>SUM(K17:K43)</f>
        <v>59279</v>
      </c>
      <c r="L45" s="17"/>
      <c r="M45" s="20">
        <f>SUM(M17:M43)</f>
        <v>1201919</v>
      </c>
      <c r="N45" s="17"/>
      <c r="O45" s="20">
        <f>SUM(O17:O43)</f>
        <v>69977</v>
      </c>
      <c r="P45" s="17"/>
      <c r="Q45" s="17"/>
      <c r="R45" s="17"/>
      <c r="S45" s="17"/>
    </row>
    <row r="46" spans="1:19" s="19" customFormat="1" ht="13.5" customHeight="1">
      <c r="A46" s="17"/>
      <c r="B46" s="18"/>
      <c r="C46" s="23"/>
      <c r="D46" s="17"/>
      <c r="E46" s="23"/>
      <c r="F46" s="17"/>
      <c r="G46" s="17"/>
      <c r="H46" s="17"/>
      <c r="I46" s="23"/>
      <c r="J46" s="17"/>
      <c r="K46" s="23"/>
      <c r="L46" s="17"/>
      <c r="M46" s="23"/>
      <c r="N46" s="17"/>
      <c r="O46" s="23"/>
      <c r="P46" s="17"/>
      <c r="Q46" s="17"/>
      <c r="R46" s="17"/>
      <c r="S46" s="17"/>
    </row>
    <row r="47" spans="1:19" s="19" customFormat="1" ht="13.5" customHeight="1">
      <c r="A47" s="17" t="s">
        <v>45</v>
      </c>
      <c r="B47" s="18" t="s">
        <v>9</v>
      </c>
      <c r="C47" s="17"/>
      <c r="D47" s="17"/>
      <c r="E47" s="17" t="s">
        <v>9</v>
      </c>
      <c r="F47" s="17" t="s">
        <v>9</v>
      </c>
      <c r="G47" s="17" t="s">
        <v>9</v>
      </c>
      <c r="H47" s="17" t="s">
        <v>9</v>
      </c>
      <c r="I47" s="17" t="s">
        <v>9</v>
      </c>
      <c r="J47" s="17" t="s">
        <v>9</v>
      </c>
      <c r="K47" s="17" t="s">
        <v>9</v>
      </c>
      <c r="L47" s="17" t="s">
        <v>9</v>
      </c>
      <c r="M47" s="17" t="s">
        <v>9</v>
      </c>
      <c r="N47" s="17" t="s">
        <v>9</v>
      </c>
      <c r="O47" s="17" t="s">
        <v>9</v>
      </c>
      <c r="P47" s="17"/>
      <c r="Q47" s="17"/>
      <c r="R47" s="17"/>
      <c r="S47" s="17"/>
    </row>
    <row r="48" spans="1:19" s="19" customFormat="1" ht="13.5" customHeight="1">
      <c r="A48" s="17" t="s">
        <v>120</v>
      </c>
      <c r="B48" s="18"/>
      <c r="C48" s="29">
        <f>SUM(E48:O48)</f>
        <v>3107</v>
      </c>
      <c r="D48" s="17"/>
      <c r="E48" s="30">
        <v>2465</v>
      </c>
      <c r="F48" s="30">
        <v>0</v>
      </c>
      <c r="G48" s="30">
        <v>0</v>
      </c>
      <c r="H48" s="30"/>
      <c r="I48" s="30">
        <v>642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17"/>
      <c r="Q48" s="17"/>
      <c r="R48" s="17"/>
      <c r="S48" s="17"/>
    </row>
    <row r="49" spans="1:19" s="19" customFormat="1" ht="13.5" customHeight="1">
      <c r="A49" s="17" t="s">
        <v>46</v>
      </c>
      <c r="B49" s="18"/>
      <c r="C49" s="29">
        <f aca="true" t="shared" si="1" ref="C49:C66">SUM(E49:O49)</f>
        <v>89116</v>
      </c>
      <c r="D49" s="30">
        <v>0</v>
      </c>
      <c r="E49" s="17">
        <v>52622</v>
      </c>
      <c r="F49" s="17"/>
      <c r="G49" s="17">
        <v>1711</v>
      </c>
      <c r="H49" s="17"/>
      <c r="I49" s="17">
        <v>13697</v>
      </c>
      <c r="J49" s="17"/>
      <c r="K49" s="17">
        <v>6018</v>
      </c>
      <c r="L49" s="17"/>
      <c r="M49" s="17">
        <v>12845</v>
      </c>
      <c r="N49" s="17"/>
      <c r="O49" s="17">
        <v>2223</v>
      </c>
      <c r="P49" s="17"/>
      <c r="Q49" s="17"/>
      <c r="R49" s="17"/>
      <c r="S49" s="17"/>
    </row>
    <row r="50" spans="1:19" s="19" customFormat="1" ht="13.5" customHeight="1">
      <c r="A50" s="17" t="s">
        <v>47</v>
      </c>
      <c r="B50" s="18"/>
      <c r="C50" s="29">
        <f t="shared" si="1"/>
        <v>11657</v>
      </c>
      <c r="D50" s="17"/>
      <c r="E50" s="17">
        <v>8863</v>
      </c>
      <c r="F50" s="17"/>
      <c r="G50" s="17">
        <v>0</v>
      </c>
      <c r="H50" s="17"/>
      <c r="I50" s="17">
        <v>2307</v>
      </c>
      <c r="J50" s="17"/>
      <c r="K50" s="17">
        <v>0</v>
      </c>
      <c r="L50" s="17"/>
      <c r="M50" s="17">
        <v>487</v>
      </c>
      <c r="N50" s="17"/>
      <c r="O50" s="17">
        <v>0</v>
      </c>
      <c r="P50" s="17"/>
      <c r="Q50" s="17"/>
      <c r="R50" s="17"/>
      <c r="S50" s="17"/>
    </row>
    <row r="51" spans="1:19" s="19" customFormat="1" ht="13.5" customHeight="1">
      <c r="A51" s="17" t="s">
        <v>108</v>
      </c>
      <c r="B51" s="18"/>
      <c r="C51" s="29">
        <f t="shared" si="1"/>
        <v>72432</v>
      </c>
      <c r="D51" s="17"/>
      <c r="E51" s="17">
        <v>56750</v>
      </c>
      <c r="F51" s="17"/>
      <c r="G51" s="17">
        <v>0</v>
      </c>
      <c r="H51" s="17"/>
      <c r="I51" s="17">
        <v>14772</v>
      </c>
      <c r="J51" s="17"/>
      <c r="K51" s="17">
        <v>586</v>
      </c>
      <c r="L51" s="17"/>
      <c r="M51" s="17">
        <v>324</v>
      </c>
      <c r="N51" s="17"/>
      <c r="O51" s="17">
        <v>0</v>
      </c>
      <c r="P51" s="17"/>
      <c r="Q51" s="17"/>
      <c r="R51" s="17"/>
      <c r="S51" s="17"/>
    </row>
    <row r="52" spans="1:19" s="19" customFormat="1" ht="13.5" customHeight="1">
      <c r="A52" s="17" t="s">
        <v>48</v>
      </c>
      <c r="B52" s="18"/>
      <c r="C52" s="29">
        <f t="shared" si="1"/>
        <v>68475</v>
      </c>
      <c r="D52" s="17"/>
      <c r="E52" s="17">
        <v>35776</v>
      </c>
      <c r="F52" s="17"/>
      <c r="G52" s="17">
        <v>3363</v>
      </c>
      <c r="H52" s="17"/>
      <c r="I52" s="17">
        <v>11386</v>
      </c>
      <c r="J52" s="17"/>
      <c r="K52" s="17">
        <v>5087</v>
      </c>
      <c r="L52" s="17"/>
      <c r="M52" s="17">
        <v>12863</v>
      </c>
      <c r="N52" s="17"/>
      <c r="O52" s="17">
        <v>0</v>
      </c>
      <c r="P52" s="17"/>
      <c r="Q52" s="17"/>
      <c r="R52" s="17"/>
      <c r="S52" s="17"/>
    </row>
    <row r="53" spans="1:19" s="19" customFormat="1" ht="13.5" customHeight="1">
      <c r="A53" s="17" t="s">
        <v>49</v>
      </c>
      <c r="B53" s="18"/>
      <c r="C53" s="29">
        <f t="shared" si="1"/>
        <v>21492</v>
      </c>
      <c r="D53" s="17"/>
      <c r="E53" s="17">
        <v>0</v>
      </c>
      <c r="F53" s="17"/>
      <c r="G53" s="17">
        <v>0</v>
      </c>
      <c r="H53" s="17"/>
      <c r="I53" s="17">
        <v>7404</v>
      </c>
      <c r="J53" s="17"/>
      <c r="K53" s="17">
        <v>1742</v>
      </c>
      <c r="L53" s="17"/>
      <c r="M53" s="17">
        <v>12346</v>
      </c>
      <c r="N53" s="17"/>
      <c r="O53" s="17">
        <v>0</v>
      </c>
      <c r="P53" s="17"/>
      <c r="Q53" s="17"/>
      <c r="R53" s="17"/>
      <c r="S53" s="17"/>
    </row>
    <row r="54" spans="1:19" s="19" customFormat="1" ht="13.5" customHeight="1">
      <c r="A54" s="17" t="s">
        <v>50</v>
      </c>
      <c r="B54" s="18"/>
      <c r="C54" s="29">
        <f t="shared" si="1"/>
        <v>9421</v>
      </c>
      <c r="D54" s="17"/>
      <c r="E54" s="17">
        <v>6853</v>
      </c>
      <c r="F54" s="17"/>
      <c r="G54" s="17">
        <v>0</v>
      </c>
      <c r="H54" s="17"/>
      <c r="I54" s="17">
        <v>1784</v>
      </c>
      <c r="J54" s="17"/>
      <c r="K54" s="17">
        <v>0</v>
      </c>
      <c r="L54" s="17"/>
      <c r="M54" s="17">
        <v>784</v>
      </c>
      <c r="N54" s="17"/>
      <c r="O54" s="17">
        <v>0</v>
      </c>
      <c r="P54" s="17"/>
      <c r="Q54" s="17"/>
      <c r="R54" s="17"/>
      <c r="S54" s="17"/>
    </row>
    <row r="55" spans="1:19" s="19" customFormat="1" ht="13.5" customHeight="1">
      <c r="A55" s="17" t="s">
        <v>51</v>
      </c>
      <c r="B55" s="18"/>
      <c r="C55" s="29">
        <f t="shared" si="1"/>
        <v>3601</v>
      </c>
      <c r="D55" s="17"/>
      <c r="E55" s="17">
        <v>0</v>
      </c>
      <c r="F55" s="17"/>
      <c r="G55" s="17">
        <v>1938</v>
      </c>
      <c r="H55" s="17"/>
      <c r="I55" s="17">
        <v>0</v>
      </c>
      <c r="J55" s="17"/>
      <c r="K55" s="17">
        <v>0</v>
      </c>
      <c r="L55" s="17"/>
      <c r="M55" s="17">
        <v>1663</v>
      </c>
      <c r="N55" s="17"/>
      <c r="O55" s="17">
        <v>0</v>
      </c>
      <c r="P55" s="17"/>
      <c r="Q55" s="17"/>
      <c r="R55" s="17"/>
      <c r="S55" s="17"/>
    </row>
    <row r="56" spans="1:19" s="19" customFormat="1" ht="13.5" customHeight="1">
      <c r="A56" s="17" t="s">
        <v>109</v>
      </c>
      <c r="B56" s="18"/>
      <c r="C56" s="29">
        <f t="shared" si="1"/>
        <v>79818</v>
      </c>
      <c r="D56" s="17"/>
      <c r="E56" s="17">
        <v>53040</v>
      </c>
      <c r="F56" s="17"/>
      <c r="G56" s="17">
        <v>0</v>
      </c>
      <c r="H56" s="17" t="s">
        <v>10</v>
      </c>
      <c r="I56" s="17">
        <v>13806</v>
      </c>
      <c r="J56" s="17"/>
      <c r="K56" s="17">
        <v>0</v>
      </c>
      <c r="L56" s="17"/>
      <c r="M56" s="17">
        <v>12972</v>
      </c>
      <c r="N56" s="17"/>
      <c r="O56" s="17">
        <v>0</v>
      </c>
      <c r="P56" s="17"/>
      <c r="Q56" s="17"/>
      <c r="R56" s="17"/>
      <c r="S56" s="17"/>
    </row>
    <row r="57" spans="1:19" s="19" customFormat="1" ht="13.5" customHeight="1">
      <c r="A57" s="17" t="s">
        <v>52</v>
      </c>
      <c r="B57" s="18" t="s">
        <v>9</v>
      </c>
      <c r="C57" s="29">
        <f t="shared" si="1"/>
        <v>91562</v>
      </c>
      <c r="D57" s="17"/>
      <c r="E57" s="17">
        <v>1196</v>
      </c>
      <c r="F57" s="17"/>
      <c r="G57" s="17">
        <v>577</v>
      </c>
      <c r="H57" s="17"/>
      <c r="I57" s="17">
        <v>16158</v>
      </c>
      <c r="J57" s="17"/>
      <c r="K57" s="17">
        <v>11290</v>
      </c>
      <c r="L57" s="17"/>
      <c r="M57" s="17">
        <v>57843</v>
      </c>
      <c r="N57" s="17"/>
      <c r="O57" s="17">
        <v>4498</v>
      </c>
      <c r="P57" s="17"/>
      <c r="Q57" s="17"/>
      <c r="R57" s="17"/>
      <c r="S57" s="17"/>
    </row>
    <row r="58" spans="1:19" s="19" customFormat="1" ht="13.5" customHeight="1">
      <c r="A58" s="17" t="s">
        <v>53</v>
      </c>
      <c r="B58" s="18" t="s">
        <v>9</v>
      </c>
      <c r="C58" s="29">
        <f t="shared" si="1"/>
        <v>154257</v>
      </c>
      <c r="D58" s="17"/>
      <c r="E58" s="17">
        <v>18357</v>
      </c>
      <c r="F58" s="17"/>
      <c r="G58" s="17">
        <v>1901</v>
      </c>
      <c r="H58" s="17"/>
      <c r="I58" s="17">
        <v>7298</v>
      </c>
      <c r="J58" s="17"/>
      <c r="K58" s="17">
        <v>9980</v>
      </c>
      <c r="L58" s="17"/>
      <c r="M58" s="17">
        <v>107226</v>
      </c>
      <c r="N58" s="17"/>
      <c r="O58" s="17">
        <v>9495</v>
      </c>
      <c r="P58" s="17"/>
      <c r="Q58" s="17"/>
      <c r="R58" s="17"/>
      <c r="S58" s="17"/>
    </row>
    <row r="59" spans="1:19" s="19" customFormat="1" ht="13.5" customHeight="1">
      <c r="A59" s="17" t="s">
        <v>54</v>
      </c>
      <c r="B59" s="18" t="s">
        <v>9</v>
      </c>
      <c r="C59" s="29">
        <f t="shared" si="1"/>
        <v>394879</v>
      </c>
      <c r="D59" s="17"/>
      <c r="E59" s="17">
        <v>187177</v>
      </c>
      <c r="F59" s="17"/>
      <c r="G59" s="17">
        <v>81943</v>
      </c>
      <c r="H59" s="17"/>
      <c r="I59" s="17">
        <v>71120</v>
      </c>
      <c r="J59" s="17"/>
      <c r="K59" s="17">
        <v>2110</v>
      </c>
      <c r="L59" s="17"/>
      <c r="M59" s="17">
        <v>45416</v>
      </c>
      <c r="N59" s="17"/>
      <c r="O59" s="17">
        <v>7113</v>
      </c>
      <c r="P59" s="17"/>
      <c r="Q59" s="17"/>
      <c r="R59" s="17"/>
      <c r="S59" s="17"/>
    </row>
    <row r="60" spans="1:19" s="19" customFormat="1" ht="13.5" customHeight="1">
      <c r="A60" s="17" t="s">
        <v>55</v>
      </c>
      <c r="B60" s="18" t="s">
        <v>9</v>
      </c>
      <c r="C60" s="29">
        <f t="shared" si="1"/>
        <v>67519</v>
      </c>
      <c r="D60" s="17"/>
      <c r="E60" s="17">
        <v>8287</v>
      </c>
      <c r="F60" s="17"/>
      <c r="G60" s="17">
        <v>0</v>
      </c>
      <c r="H60" s="17"/>
      <c r="I60" s="17">
        <v>4998</v>
      </c>
      <c r="J60" s="17"/>
      <c r="K60" s="17">
        <v>1203</v>
      </c>
      <c r="L60" s="17"/>
      <c r="M60" s="17">
        <v>16034</v>
      </c>
      <c r="N60" s="17"/>
      <c r="O60" s="17">
        <v>36997</v>
      </c>
      <c r="P60" s="17"/>
      <c r="Q60" s="17"/>
      <c r="R60" s="17"/>
      <c r="S60" s="17"/>
    </row>
    <row r="61" spans="1:19" s="19" customFormat="1" ht="13.5" customHeight="1">
      <c r="A61" s="17" t="s">
        <v>56</v>
      </c>
      <c r="B61" s="18" t="s">
        <v>9</v>
      </c>
      <c r="C61" s="29">
        <f t="shared" si="1"/>
        <v>33938</v>
      </c>
      <c r="D61" s="17"/>
      <c r="E61" s="17">
        <v>19349</v>
      </c>
      <c r="F61" s="17"/>
      <c r="G61" s="17">
        <v>0</v>
      </c>
      <c r="H61" s="17"/>
      <c r="I61" s="17">
        <v>6883</v>
      </c>
      <c r="J61" s="17"/>
      <c r="K61" s="17">
        <v>0</v>
      </c>
      <c r="L61" s="17"/>
      <c r="M61" s="17">
        <v>6070</v>
      </c>
      <c r="N61" s="17"/>
      <c r="O61" s="17">
        <v>1636</v>
      </c>
      <c r="P61" s="17"/>
      <c r="Q61" s="17"/>
      <c r="R61" s="17"/>
      <c r="S61" s="17"/>
    </row>
    <row r="62" spans="1:19" s="19" customFormat="1" ht="13.5" customHeight="1">
      <c r="A62" s="17" t="s">
        <v>57</v>
      </c>
      <c r="B62" s="18" t="s">
        <v>9</v>
      </c>
      <c r="C62" s="29">
        <f t="shared" si="1"/>
        <v>42444</v>
      </c>
      <c r="D62" s="17"/>
      <c r="E62" s="17">
        <v>21934</v>
      </c>
      <c r="F62" s="17"/>
      <c r="G62" s="17">
        <v>6304</v>
      </c>
      <c r="H62" s="17"/>
      <c r="I62" s="17">
        <v>7350</v>
      </c>
      <c r="J62" s="17"/>
      <c r="K62" s="17">
        <v>0</v>
      </c>
      <c r="L62" s="17"/>
      <c r="M62" s="17">
        <v>6856</v>
      </c>
      <c r="N62" s="17"/>
      <c r="O62" s="17">
        <v>0</v>
      </c>
      <c r="P62" s="17"/>
      <c r="Q62" s="17"/>
      <c r="R62" s="17"/>
      <c r="S62" s="17"/>
    </row>
    <row r="63" spans="1:19" s="19" customFormat="1" ht="13.5" customHeight="1">
      <c r="A63" s="17" t="s">
        <v>58</v>
      </c>
      <c r="B63" s="18" t="s">
        <v>9</v>
      </c>
      <c r="C63" s="29">
        <f t="shared" si="1"/>
        <v>145683</v>
      </c>
      <c r="D63" s="17"/>
      <c r="E63" s="17">
        <v>55937</v>
      </c>
      <c r="F63" s="17"/>
      <c r="G63" s="17">
        <v>4412</v>
      </c>
      <c r="H63" s="17"/>
      <c r="I63" s="17">
        <v>15709</v>
      </c>
      <c r="J63" s="17"/>
      <c r="K63" s="17">
        <v>1554</v>
      </c>
      <c r="L63" s="17"/>
      <c r="M63" s="17">
        <v>26049</v>
      </c>
      <c r="N63" s="17"/>
      <c r="O63" s="17">
        <v>42022</v>
      </c>
      <c r="P63" s="17"/>
      <c r="Q63" s="17"/>
      <c r="R63" s="17"/>
      <c r="S63" s="17"/>
    </row>
    <row r="64" spans="1:19" s="19" customFormat="1" ht="13.5" customHeight="1">
      <c r="A64" s="17" t="s">
        <v>59</v>
      </c>
      <c r="B64" s="18" t="s">
        <v>9</v>
      </c>
      <c r="C64" s="29">
        <f t="shared" si="1"/>
        <v>101976</v>
      </c>
      <c r="D64" s="17"/>
      <c r="E64" s="17">
        <v>47536</v>
      </c>
      <c r="F64" s="17"/>
      <c r="G64" s="17">
        <v>0</v>
      </c>
      <c r="H64" s="17"/>
      <c r="I64" s="17">
        <v>11072</v>
      </c>
      <c r="J64" s="17"/>
      <c r="K64" s="17">
        <v>3000</v>
      </c>
      <c r="L64" s="17"/>
      <c r="M64" s="17">
        <v>40368</v>
      </c>
      <c r="N64" s="17"/>
      <c r="O64" s="17">
        <v>0</v>
      </c>
      <c r="P64" s="17"/>
      <c r="Q64" s="17"/>
      <c r="R64" s="17"/>
      <c r="S64" s="17"/>
    </row>
    <row r="65" spans="1:19" s="19" customFormat="1" ht="13.5" customHeight="1">
      <c r="A65" s="17" t="s">
        <v>110</v>
      </c>
      <c r="B65" s="18"/>
      <c r="C65" s="29">
        <f t="shared" si="1"/>
        <v>722686</v>
      </c>
      <c r="D65" s="17"/>
      <c r="E65" s="17">
        <v>357815</v>
      </c>
      <c r="F65" s="17"/>
      <c r="G65" s="17">
        <v>138467</v>
      </c>
      <c r="H65" s="17"/>
      <c r="I65" s="17">
        <v>136640</v>
      </c>
      <c r="J65" s="17"/>
      <c r="K65" s="17">
        <v>1880</v>
      </c>
      <c r="L65" s="17"/>
      <c r="M65" s="17">
        <v>85884</v>
      </c>
      <c r="N65" s="17"/>
      <c r="O65" s="17">
        <v>2000</v>
      </c>
      <c r="P65" s="17"/>
      <c r="Q65" s="17"/>
      <c r="R65" s="17"/>
      <c r="S65" s="17"/>
    </row>
    <row r="66" spans="1:19" s="19" customFormat="1" ht="13.5" customHeight="1">
      <c r="A66" s="17" t="s">
        <v>60</v>
      </c>
      <c r="B66" s="18" t="s">
        <v>9</v>
      </c>
      <c r="C66" s="29">
        <f t="shared" si="1"/>
        <v>129700</v>
      </c>
      <c r="D66" s="17"/>
      <c r="E66" s="19">
        <v>35399</v>
      </c>
      <c r="G66" s="19">
        <v>0</v>
      </c>
      <c r="I66" s="19">
        <v>9214</v>
      </c>
      <c r="K66" s="19">
        <v>18219</v>
      </c>
      <c r="M66" s="19">
        <v>54922</v>
      </c>
      <c r="O66" s="19">
        <v>11946</v>
      </c>
      <c r="P66" s="17"/>
      <c r="Q66" s="17"/>
      <c r="R66" s="17"/>
      <c r="S66" s="17"/>
    </row>
    <row r="67" spans="1:19" s="19" customFormat="1" ht="13.5" customHeight="1">
      <c r="A67" s="17"/>
      <c r="B67" s="18"/>
      <c r="C67" s="22"/>
      <c r="D67" s="17"/>
      <c r="E67" s="22"/>
      <c r="F67" s="17"/>
      <c r="G67" s="22"/>
      <c r="H67" s="17"/>
      <c r="I67" s="22"/>
      <c r="J67" s="17"/>
      <c r="K67" s="22"/>
      <c r="L67" s="17"/>
      <c r="M67" s="22"/>
      <c r="N67" s="17"/>
      <c r="O67" s="22"/>
      <c r="P67" s="17"/>
      <c r="Q67" s="17"/>
      <c r="R67" s="17"/>
      <c r="S67" s="17"/>
    </row>
    <row r="68" spans="1:19" s="19" customFormat="1" ht="13.5" customHeight="1">
      <c r="A68" s="17" t="s">
        <v>61</v>
      </c>
      <c r="B68" s="18"/>
      <c r="C68" s="20">
        <f>SUM(E68:O68)</f>
        <v>2243763</v>
      </c>
      <c r="D68" s="17"/>
      <c r="E68" s="20">
        <f>SUM(E48:E66)</f>
        <v>969356</v>
      </c>
      <c r="F68" s="17"/>
      <c r="G68" s="20">
        <f>SUM(G48:G66)</f>
        <v>240616</v>
      </c>
      <c r="H68" s="17"/>
      <c r="I68" s="20">
        <f>SUM(I48:I66)</f>
        <v>352240</v>
      </c>
      <c r="J68" s="17"/>
      <c r="K68" s="20">
        <f>SUM(K48:K66)</f>
        <v>62669</v>
      </c>
      <c r="L68" s="17"/>
      <c r="M68" s="20">
        <f>SUM(M48:M66)</f>
        <v>500952</v>
      </c>
      <c r="N68" s="17"/>
      <c r="O68" s="20">
        <f>SUM(O48:O66)</f>
        <v>117930</v>
      </c>
      <c r="P68" s="17"/>
      <c r="Q68" s="17"/>
      <c r="R68" s="17"/>
      <c r="S68" s="17"/>
    </row>
    <row r="69" spans="1:19" s="19" customFormat="1" ht="13.5" customHeight="1">
      <c r="A69" s="17"/>
      <c r="B69" s="18"/>
      <c r="C69" s="23"/>
      <c r="D69" s="17"/>
      <c r="E69" s="23"/>
      <c r="F69" s="17"/>
      <c r="G69" s="23"/>
      <c r="H69" s="17"/>
      <c r="I69" s="23"/>
      <c r="J69" s="17"/>
      <c r="K69" s="23"/>
      <c r="L69" s="17"/>
      <c r="M69" s="23"/>
      <c r="N69" s="17"/>
      <c r="O69" s="23"/>
      <c r="P69" s="17"/>
      <c r="Q69" s="17"/>
      <c r="R69" s="17"/>
      <c r="S69" s="17"/>
    </row>
    <row r="70" spans="1:19" s="19" customFormat="1" ht="13.5" customHeight="1">
      <c r="A70" s="17" t="s">
        <v>62</v>
      </c>
      <c r="B70" s="18" t="s">
        <v>9</v>
      </c>
      <c r="C70" s="20">
        <f>SUM(E70:O70)</f>
        <v>5348329</v>
      </c>
      <c r="D70" s="17"/>
      <c r="E70" s="20">
        <f>SUM(E45+E68)</f>
        <v>2248687</v>
      </c>
      <c r="F70" s="17" t="s">
        <v>10</v>
      </c>
      <c r="G70" s="20">
        <f>SUM(G68+G45)</f>
        <v>306460</v>
      </c>
      <c r="H70" s="17" t="s">
        <v>10</v>
      </c>
      <c r="I70" s="20">
        <f>SUM(I68+I45)</f>
        <v>780456</v>
      </c>
      <c r="J70" s="17" t="s">
        <v>10</v>
      </c>
      <c r="K70" s="20">
        <f>SUM(K68+K45)</f>
        <v>121948</v>
      </c>
      <c r="L70" s="17" t="s">
        <v>10</v>
      </c>
      <c r="M70" s="20">
        <f>SUM(M68+M45)</f>
        <v>1702871</v>
      </c>
      <c r="N70" s="17" t="s">
        <v>10</v>
      </c>
      <c r="O70" s="20">
        <f>SUM(O68+O45)</f>
        <v>187907</v>
      </c>
      <c r="P70" s="17"/>
      <c r="Q70" s="17"/>
      <c r="R70" s="17"/>
      <c r="S70" s="17"/>
    </row>
    <row r="71" spans="1:19" s="19" customFormat="1" ht="13.5" customHeight="1">
      <c r="A71" s="17"/>
      <c r="B71" s="18" t="s">
        <v>9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</row>
    <row r="72" spans="1:19" s="19" customFormat="1" ht="13.5" customHeight="1">
      <c r="A72" s="17" t="s">
        <v>17</v>
      </c>
      <c r="B72" s="18" t="s">
        <v>9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</row>
    <row r="73" spans="1:19" s="19" customFormat="1" ht="13.5" customHeight="1">
      <c r="A73" s="17" t="s">
        <v>63</v>
      </c>
      <c r="B73" s="18" t="s">
        <v>9</v>
      </c>
      <c r="C73" s="17">
        <f>SUM(E73:O73)</f>
        <v>171854</v>
      </c>
      <c r="D73" s="17"/>
      <c r="E73" s="17">
        <v>118018</v>
      </c>
      <c r="F73" s="17"/>
      <c r="G73" s="17">
        <v>2247</v>
      </c>
      <c r="H73" s="17"/>
      <c r="I73" s="17">
        <v>29707</v>
      </c>
      <c r="J73" s="17"/>
      <c r="K73" s="17">
        <v>5918</v>
      </c>
      <c r="L73" s="17"/>
      <c r="M73" s="17">
        <v>13452</v>
      </c>
      <c r="N73" s="17"/>
      <c r="O73" s="17">
        <v>2512</v>
      </c>
      <c r="P73" s="17"/>
      <c r="Q73" s="17"/>
      <c r="R73" s="17"/>
      <c r="S73" s="17"/>
    </row>
    <row r="74" spans="1:19" s="19" customFormat="1" ht="13.5" customHeight="1">
      <c r="A74" s="17"/>
      <c r="B74" s="18"/>
      <c r="C74" s="22"/>
      <c r="D74" s="17"/>
      <c r="E74" s="22"/>
      <c r="F74" s="17"/>
      <c r="G74" s="22"/>
      <c r="H74" s="17"/>
      <c r="I74" s="22"/>
      <c r="J74" s="17"/>
      <c r="K74" s="22"/>
      <c r="L74" s="17"/>
      <c r="M74" s="22"/>
      <c r="N74" s="17"/>
      <c r="O74" s="22"/>
      <c r="P74" s="17"/>
      <c r="Q74" s="17"/>
      <c r="R74" s="17"/>
      <c r="S74" s="17"/>
    </row>
    <row r="75" spans="1:19" s="19" customFormat="1" ht="13.5" customHeight="1">
      <c r="A75" s="17" t="s">
        <v>64</v>
      </c>
      <c r="B75" s="18" t="s">
        <v>9</v>
      </c>
      <c r="C75" s="20">
        <f>SUM(E75:O75)</f>
        <v>171854</v>
      </c>
      <c r="D75" s="17"/>
      <c r="E75" s="20">
        <f>SUM(E73)</f>
        <v>118018</v>
      </c>
      <c r="F75" s="17"/>
      <c r="G75" s="20">
        <f>SUM(G73)</f>
        <v>2247</v>
      </c>
      <c r="H75" s="17"/>
      <c r="I75" s="20">
        <f>SUM(I73)</f>
        <v>29707</v>
      </c>
      <c r="J75" s="17"/>
      <c r="K75" s="20">
        <f>SUM(K73)</f>
        <v>5918</v>
      </c>
      <c r="L75" s="17"/>
      <c r="M75" s="20">
        <f>SUM(M73)</f>
        <v>13452</v>
      </c>
      <c r="N75" s="17"/>
      <c r="O75" s="20">
        <f>SUM(O73)</f>
        <v>2512</v>
      </c>
      <c r="P75" s="17"/>
      <c r="Q75" s="17"/>
      <c r="R75" s="17"/>
      <c r="S75" s="17"/>
    </row>
    <row r="76" spans="1:19" s="19" customFormat="1" ht="13.5" customHeight="1">
      <c r="A76" s="17"/>
      <c r="B76" s="18" t="s">
        <v>9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</row>
    <row r="77" spans="1:19" s="19" customFormat="1" ht="13.5" customHeight="1">
      <c r="A77" s="17" t="s">
        <v>18</v>
      </c>
      <c r="B77" s="18" t="s">
        <v>9</v>
      </c>
      <c r="C77" s="17"/>
      <c r="D77" s="17"/>
      <c r="E77" s="17" t="s">
        <v>9</v>
      </c>
      <c r="F77" s="17" t="s">
        <v>9</v>
      </c>
      <c r="G77" s="17" t="s">
        <v>9</v>
      </c>
      <c r="H77" s="17" t="s">
        <v>9</v>
      </c>
      <c r="I77" s="17" t="s">
        <v>9</v>
      </c>
      <c r="J77" s="17" t="s">
        <v>9</v>
      </c>
      <c r="K77" s="17" t="s">
        <v>9</v>
      </c>
      <c r="L77" s="17" t="s">
        <v>9</v>
      </c>
      <c r="M77" s="17" t="s">
        <v>9</v>
      </c>
      <c r="N77" s="17" t="s">
        <v>9</v>
      </c>
      <c r="O77" s="17" t="s">
        <v>9</v>
      </c>
      <c r="P77" s="17"/>
      <c r="Q77" s="17"/>
      <c r="R77" s="17"/>
      <c r="S77" s="17"/>
    </row>
    <row r="78" spans="1:19" s="19" customFormat="1" ht="13.5" customHeight="1">
      <c r="A78" s="17" t="s">
        <v>65</v>
      </c>
      <c r="B78" s="18" t="s">
        <v>9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1:19" s="19" customFormat="1" ht="13.5" customHeight="1">
      <c r="A79" s="17" t="s">
        <v>85</v>
      </c>
      <c r="B79" s="18" t="s">
        <v>9</v>
      </c>
      <c r="C79" s="19">
        <f>SUM(E79:O79)</f>
        <v>73952</v>
      </c>
      <c r="D79" s="17"/>
      <c r="E79" s="17">
        <v>0</v>
      </c>
      <c r="F79" s="17"/>
      <c r="G79" s="17">
        <v>0</v>
      </c>
      <c r="H79" s="17"/>
      <c r="I79" s="17">
        <v>0</v>
      </c>
      <c r="J79" s="17"/>
      <c r="K79" s="17">
        <v>15935</v>
      </c>
      <c r="L79" s="17"/>
      <c r="M79" s="17">
        <v>58017</v>
      </c>
      <c r="N79" s="17"/>
      <c r="O79" s="17">
        <v>0</v>
      </c>
      <c r="P79" s="17"/>
      <c r="Q79" s="17"/>
      <c r="R79" s="17"/>
      <c r="S79" s="17"/>
    </row>
    <row r="80" spans="1:19" s="19" customFormat="1" ht="13.5" customHeight="1">
      <c r="A80" s="17" t="s">
        <v>23</v>
      </c>
      <c r="B80" s="18" t="s">
        <v>9</v>
      </c>
      <c r="C80" s="19">
        <f aca="true" t="shared" si="2" ref="C80:C89">SUM(E80:O80)</f>
        <v>326152</v>
      </c>
      <c r="D80" s="17"/>
      <c r="E80" s="17">
        <v>162636</v>
      </c>
      <c r="F80" s="17"/>
      <c r="G80" s="31">
        <v>366</v>
      </c>
      <c r="H80" s="17"/>
      <c r="I80" s="17">
        <v>42334</v>
      </c>
      <c r="J80" s="17"/>
      <c r="K80" s="17">
        <v>0</v>
      </c>
      <c r="L80" s="17"/>
      <c r="M80" s="17">
        <v>120816</v>
      </c>
      <c r="N80" s="17"/>
      <c r="O80" s="17">
        <v>0</v>
      </c>
      <c r="P80" s="17"/>
      <c r="Q80" s="17"/>
      <c r="R80" s="17"/>
      <c r="S80" s="17"/>
    </row>
    <row r="81" spans="1:19" s="19" customFormat="1" ht="13.5" customHeight="1">
      <c r="A81" s="17" t="s">
        <v>111</v>
      </c>
      <c r="B81" s="18"/>
      <c r="C81" s="19">
        <f t="shared" si="2"/>
        <v>60154</v>
      </c>
      <c r="D81" s="17"/>
      <c r="E81" s="17">
        <v>37029</v>
      </c>
      <c r="F81" s="17"/>
      <c r="G81" s="31">
        <v>0</v>
      </c>
      <c r="H81" s="17"/>
      <c r="I81" s="17">
        <v>9639</v>
      </c>
      <c r="J81" s="17"/>
      <c r="K81" s="17">
        <v>1012</v>
      </c>
      <c r="L81" s="17"/>
      <c r="M81" s="17">
        <v>10484</v>
      </c>
      <c r="N81" s="17"/>
      <c r="O81" s="17">
        <v>1990</v>
      </c>
      <c r="P81" s="17"/>
      <c r="Q81" s="17"/>
      <c r="R81" s="17"/>
      <c r="S81" s="17"/>
    </row>
    <row r="82" spans="1:19" s="19" customFormat="1" ht="13.5" customHeight="1">
      <c r="A82" s="17" t="s">
        <v>66</v>
      </c>
      <c r="B82" s="18" t="s">
        <v>9</v>
      </c>
      <c r="C82" s="19">
        <f t="shared" si="2"/>
        <v>7532</v>
      </c>
      <c r="D82" s="17"/>
      <c r="E82" s="17">
        <v>0</v>
      </c>
      <c r="F82" s="17"/>
      <c r="G82" s="17">
        <v>0</v>
      </c>
      <c r="H82" s="17"/>
      <c r="I82" s="17">
        <v>0</v>
      </c>
      <c r="J82" s="17"/>
      <c r="K82" s="17">
        <v>0</v>
      </c>
      <c r="L82" s="17"/>
      <c r="M82" s="17">
        <v>7532</v>
      </c>
      <c r="N82" s="17"/>
      <c r="O82" s="17">
        <v>0</v>
      </c>
      <c r="P82" s="17"/>
      <c r="Q82" s="17"/>
      <c r="R82" s="17"/>
      <c r="S82" s="17"/>
    </row>
    <row r="83" spans="1:19" s="19" customFormat="1" ht="13.5" customHeight="1">
      <c r="A83" s="17" t="s">
        <v>67</v>
      </c>
      <c r="B83" s="18" t="s">
        <v>9</v>
      </c>
      <c r="C83" s="19">
        <f t="shared" si="2"/>
        <v>304744</v>
      </c>
      <c r="D83" s="17"/>
      <c r="E83" s="17">
        <v>233762</v>
      </c>
      <c r="F83" s="17"/>
      <c r="G83" s="17">
        <v>250556</v>
      </c>
      <c r="H83" s="17"/>
      <c r="I83" s="17">
        <v>125704</v>
      </c>
      <c r="J83" s="17"/>
      <c r="K83" s="17">
        <v>4213</v>
      </c>
      <c r="L83" s="17"/>
      <c r="M83" s="17">
        <v>-313322</v>
      </c>
      <c r="N83" s="17"/>
      <c r="O83" s="17">
        <v>3831</v>
      </c>
      <c r="P83" s="17"/>
      <c r="Q83" s="17"/>
      <c r="R83" s="17"/>
      <c r="S83" s="17"/>
    </row>
    <row r="84" spans="1:19" s="19" customFormat="1" ht="13.5" customHeight="1">
      <c r="A84" s="17" t="s">
        <v>68</v>
      </c>
      <c r="B84" s="18" t="s">
        <v>9</v>
      </c>
      <c r="C84" s="19">
        <f t="shared" si="2"/>
        <v>7821</v>
      </c>
      <c r="D84" s="17"/>
      <c r="E84" s="17">
        <v>18399</v>
      </c>
      <c r="F84" s="17"/>
      <c r="G84" s="17">
        <v>0</v>
      </c>
      <c r="H84" s="17"/>
      <c r="I84" s="17">
        <v>4789</v>
      </c>
      <c r="J84" s="17"/>
      <c r="K84" s="17">
        <v>0</v>
      </c>
      <c r="L84" s="17"/>
      <c r="M84" s="17">
        <v>-15367</v>
      </c>
      <c r="N84" s="17"/>
      <c r="O84" s="17">
        <v>0</v>
      </c>
      <c r="P84" s="17"/>
      <c r="Q84" s="17"/>
      <c r="R84" s="17"/>
      <c r="S84" s="17"/>
    </row>
    <row r="85" spans="1:19" s="19" customFormat="1" ht="13.5" customHeight="1">
      <c r="A85" s="17" t="s">
        <v>69</v>
      </c>
      <c r="B85" s="18"/>
      <c r="C85" s="19">
        <f t="shared" si="2"/>
        <v>94812</v>
      </c>
      <c r="D85" s="17"/>
      <c r="E85" s="17">
        <v>82840</v>
      </c>
      <c r="F85" s="17"/>
      <c r="G85" s="17">
        <v>0</v>
      </c>
      <c r="H85" s="17"/>
      <c r="I85" s="17">
        <v>22998</v>
      </c>
      <c r="J85" s="17"/>
      <c r="K85" s="17">
        <v>0</v>
      </c>
      <c r="L85" s="17"/>
      <c r="M85" s="17">
        <v>-11026</v>
      </c>
      <c r="N85" s="17"/>
      <c r="O85" s="17">
        <v>0</v>
      </c>
      <c r="P85" s="17"/>
      <c r="Q85" s="17"/>
      <c r="R85" s="17"/>
      <c r="S85" s="17"/>
    </row>
    <row r="86" spans="1:19" s="19" customFormat="1" ht="13.5" customHeight="1">
      <c r="A86" s="17" t="s">
        <v>70</v>
      </c>
      <c r="B86" s="18" t="s">
        <v>9</v>
      </c>
      <c r="C86" s="19">
        <f t="shared" si="2"/>
        <v>10145</v>
      </c>
      <c r="D86" s="17"/>
      <c r="E86" s="17">
        <v>7328</v>
      </c>
      <c r="F86" s="17"/>
      <c r="G86" s="17">
        <v>0</v>
      </c>
      <c r="H86" s="17"/>
      <c r="I86" s="17">
        <v>1907</v>
      </c>
      <c r="J86" s="17"/>
      <c r="K86" s="17">
        <v>0</v>
      </c>
      <c r="L86" s="17"/>
      <c r="M86" s="17">
        <v>910</v>
      </c>
      <c r="N86" s="17"/>
      <c r="O86" s="17">
        <v>0</v>
      </c>
      <c r="P86" s="17"/>
      <c r="Q86" s="17"/>
      <c r="R86" s="17"/>
      <c r="S86" s="17"/>
    </row>
    <row r="87" spans="1:19" s="19" customFormat="1" ht="13.5" customHeight="1">
      <c r="A87" s="17" t="s">
        <v>71</v>
      </c>
      <c r="B87" s="18" t="s">
        <v>9</v>
      </c>
      <c r="C87" s="19">
        <f t="shared" si="2"/>
        <v>107653</v>
      </c>
      <c r="D87" s="17"/>
      <c r="E87" s="17">
        <v>53532</v>
      </c>
      <c r="F87" s="17"/>
      <c r="G87" s="17">
        <v>3547</v>
      </c>
      <c r="H87" s="17"/>
      <c r="I87" s="17">
        <v>14051</v>
      </c>
      <c r="J87" s="17"/>
      <c r="K87" s="17">
        <v>1763</v>
      </c>
      <c r="L87" s="17"/>
      <c r="M87" s="17">
        <v>34533</v>
      </c>
      <c r="N87" s="17"/>
      <c r="O87" s="17">
        <v>227</v>
      </c>
      <c r="P87" s="17"/>
      <c r="Q87" s="17"/>
      <c r="R87" s="17"/>
      <c r="S87" s="17"/>
    </row>
    <row r="88" spans="1:19" s="19" customFormat="1" ht="13.5" customHeight="1">
      <c r="A88" s="17" t="s">
        <v>112</v>
      </c>
      <c r="B88" s="18"/>
      <c r="C88" s="19">
        <f t="shared" si="2"/>
        <v>4753</v>
      </c>
      <c r="D88" s="17"/>
      <c r="E88" s="17">
        <v>0</v>
      </c>
      <c r="F88" s="17"/>
      <c r="G88" s="17">
        <v>1523</v>
      </c>
      <c r="H88" s="17"/>
      <c r="I88" s="17">
        <v>0</v>
      </c>
      <c r="J88" s="17"/>
      <c r="K88" s="17">
        <v>0</v>
      </c>
      <c r="L88" s="17"/>
      <c r="M88" s="17">
        <v>3230</v>
      </c>
      <c r="N88" s="17"/>
      <c r="O88" s="17">
        <v>0</v>
      </c>
      <c r="P88" s="17"/>
      <c r="Q88" s="17"/>
      <c r="R88" s="17"/>
      <c r="S88" s="17"/>
    </row>
    <row r="89" spans="1:19" s="19" customFormat="1" ht="13.5" customHeight="1">
      <c r="A89" s="17" t="s">
        <v>72</v>
      </c>
      <c r="B89" s="18"/>
      <c r="C89" s="33">
        <f t="shared" si="2"/>
        <v>156701</v>
      </c>
      <c r="D89" s="17"/>
      <c r="E89" s="20">
        <v>98247</v>
      </c>
      <c r="F89" s="17"/>
      <c r="G89" s="20">
        <v>1294</v>
      </c>
      <c r="H89" s="17"/>
      <c r="I89" s="20">
        <v>25574</v>
      </c>
      <c r="J89" s="17"/>
      <c r="K89" s="20">
        <v>0</v>
      </c>
      <c r="L89" s="17"/>
      <c r="M89" s="20">
        <v>31586</v>
      </c>
      <c r="N89" s="17"/>
      <c r="O89" s="20">
        <v>0</v>
      </c>
      <c r="P89" s="17"/>
      <c r="Q89" s="17"/>
      <c r="R89" s="17"/>
      <c r="S89" s="17"/>
    </row>
    <row r="90" spans="1:19" s="19" customFormat="1" ht="13.5" customHeight="1">
      <c r="A90" s="17"/>
      <c r="B90" s="18"/>
      <c r="C90" s="23"/>
      <c r="D90" s="17"/>
      <c r="E90" s="23"/>
      <c r="F90" s="17"/>
      <c r="G90" s="23"/>
      <c r="H90" s="17"/>
      <c r="I90" s="23"/>
      <c r="J90" s="17"/>
      <c r="K90" s="23"/>
      <c r="L90" s="17"/>
      <c r="M90" s="23"/>
      <c r="N90" s="17"/>
      <c r="O90" s="23"/>
      <c r="P90" s="17"/>
      <c r="Q90" s="17"/>
      <c r="R90" s="17"/>
      <c r="S90" s="17"/>
    </row>
    <row r="91" spans="1:19" s="19" customFormat="1" ht="13.5" customHeight="1">
      <c r="A91" s="17" t="s">
        <v>73</v>
      </c>
      <c r="B91" s="18" t="s">
        <v>9</v>
      </c>
      <c r="C91" s="20">
        <f>SUM(E91:O91)</f>
        <v>1154419</v>
      </c>
      <c r="D91" s="17"/>
      <c r="E91" s="20">
        <f>SUM(E79:E89)</f>
        <v>693773</v>
      </c>
      <c r="F91" s="17"/>
      <c r="G91" s="20">
        <f>SUM(G79:G89)</f>
        <v>257286</v>
      </c>
      <c r="H91" s="17"/>
      <c r="I91" s="20">
        <f>SUM(I79:I89)</f>
        <v>246996</v>
      </c>
      <c r="J91" s="17"/>
      <c r="K91" s="20">
        <f>SUM(K79:K89)</f>
        <v>22923</v>
      </c>
      <c r="L91" s="17"/>
      <c r="M91" s="20">
        <f>SUM(M79:M89)</f>
        <v>-72607</v>
      </c>
      <c r="N91" s="17"/>
      <c r="O91" s="20">
        <f>SUM(O79:O89)</f>
        <v>6048</v>
      </c>
      <c r="P91" s="17"/>
      <c r="Q91" s="17"/>
      <c r="R91" s="17"/>
      <c r="S91" s="17"/>
    </row>
    <row r="92" spans="1:19" s="19" customFormat="1" ht="13.5" customHeight="1">
      <c r="A92" s="17"/>
      <c r="B92" s="18"/>
      <c r="C92" s="23"/>
      <c r="D92" s="17"/>
      <c r="E92" s="23"/>
      <c r="F92" s="17"/>
      <c r="G92" s="23"/>
      <c r="H92" s="17"/>
      <c r="I92" s="23"/>
      <c r="J92" s="17"/>
      <c r="K92" s="23"/>
      <c r="L92" s="17"/>
      <c r="M92" s="23"/>
      <c r="N92" s="17"/>
      <c r="O92" s="23"/>
      <c r="P92" s="17"/>
      <c r="Q92" s="17"/>
      <c r="R92" s="17"/>
      <c r="S92" s="17"/>
    </row>
    <row r="93" spans="1:19" s="19" customFormat="1" ht="13.5" customHeight="1">
      <c r="A93" s="17" t="s">
        <v>74</v>
      </c>
      <c r="B93" s="18" t="s">
        <v>9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</row>
    <row r="94" spans="1:19" s="19" customFormat="1" ht="13.5" customHeight="1">
      <c r="A94" s="17" t="s">
        <v>75</v>
      </c>
      <c r="B94" s="18" t="s">
        <v>9</v>
      </c>
      <c r="C94" s="17">
        <f aca="true" t="shared" si="3" ref="C94:C101">SUM(E94:O94)</f>
        <v>173100</v>
      </c>
      <c r="D94" s="17"/>
      <c r="E94" s="17">
        <v>102089</v>
      </c>
      <c r="F94" s="17"/>
      <c r="G94" s="17">
        <v>0</v>
      </c>
      <c r="H94" s="17"/>
      <c r="I94" s="17">
        <v>26574</v>
      </c>
      <c r="J94" s="17"/>
      <c r="K94" s="17">
        <v>7809</v>
      </c>
      <c r="L94" s="17"/>
      <c r="M94" s="17">
        <v>36628</v>
      </c>
      <c r="N94" s="17"/>
      <c r="O94" s="17">
        <v>0</v>
      </c>
      <c r="P94" s="17"/>
      <c r="Q94" s="17"/>
      <c r="R94" s="17"/>
      <c r="S94" s="17"/>
    </row>
    <row r="95" spans="1:19" s="19" customFormat="1" ht="13.5" customHeight="1">
      <c r="A95" s="17" t="s">
        <v>76</v>
      </c>
      <c r="B95" s="18" t="s">
        <v>9</v>
      </c>
      <c r="C95" s="17">
        <f t="shared" si="3"/>
        <v>334642</v>
      </c>
      <c r="D95" s="17"/>
      <c r="E95" s="25">
        <v>228266</v>
      </c>
      <c r="F95" s="17"/>
      <c r="G95" s="17">
        <v>8828</v>
      </c>
      <c r="H95" s="17"/>
      <c r="I95" s="17">
        <v>64749</v>
      </c>
      <c r="J95" s="17"/>
      <c r="K95" s="17">
        <v>1091</v>
      </c>
      <c r="L95" s="17"/>
      <c r="M95" s="17">
        <v>13800</v>
      </c>
      <c r="N95" s="17"/>
      <c r="O95" s="17">
        <v>17908</v>
      </c>
      <c r="P95" s="17"/>
      <c r="Q95" s="17"/>
      <c r="R95" s="17"/>
      <c r="S95" s="17"/>
    </row>
    <row r="96" spans="1:19" s="19" customFormat="1" ht="13.5" customHeight="1">
      <c r="A96" s="17" t="s">
        <v>77</v>
      </c>
      <c r="B96" s="18" t="s">
        <v>9</v>
      </c>
      <c r="C96" s="17">
        <f t="shared" si="3"/>
        <v>189274</v>
      </c>
      <c r="D96" s="17"/>
      <c r="E96" s="17">
        <v>5120</v>
      </c>
      <c r="F96" s="17"/>
      <c r="G96" s="17">
        <v>1089</v>
      </c>
      <c r="H96" s="17"/>
      <c r="I96" s="17">
        <v>10565</v>
      </c>
      <c r="J96" s="17"/>
      <c r="K96" s="17">
        <v>270</v>
      </c>
      <c r="L96" s="17"/>
      <c r="M96" s="17">
        <v>172230</v>
      </c>
      <c r="N96" s="17"/>
      <c r="O96" s="17">
        <v>0</v>
      </c>
      <c r="P96" s="17"/>
      <c r="Q96" s="17"/>
      <c r="R96" s="17"/>
      <c r="S96" s="17"/>
    </row>
    <row r="97" spans="1:19" s="19" customFormat="1" ht="13.5" customHeight="1">
      <c r="A97" s="17" t="s">
        <v>78</v>
      </c>
      <c r="B97" s="18" t="s">
        <v>9</v>
      </c>
      <c r="C97" s="17">
        <f t="shared" si="3"/>
        <v>27794</v>
      </c>
      <c r="D97" s="17"/>
      <c r="E97" s="19">
        <v>5501</v>
      </c>
      <c r="F97" s="17"/>
      <c r="G97" s="17">
        <v>0</v>
      </c>
      <c r="H97" s="17"/>
      <c r="I97" s="17">
        <v>3874</v>
      </c>
      <c r="J97" s="17"/>
      <c r="K97" s="17">
        <v>0</v>
      </c>
      <c r="L97" s="17"/>
      <c r="M97" s="17">
        <v>15546</v>
      </c>
      <c r="N97" s="17"/>
      <c r="O97" s="17">
        <v>2873</v>
      </c>
      <c r="P97" s="17"/>
      <c r="Q97" s="17"/>
      <c r="R97" s="17"/>
      <c r="S97" s="17"/>
    </row>
    <row r="98" spans="1:19" s="19" customFormat="1" ht="13.5" customHeight="1">
      <c r="A98" s="17" t="s">
        <v>113</v>
      </c>
      <c r="B98" s="18"/>
      <c r="C98" s="17">
        <f t="shared" si="3"/>
        <v>3639</v>
      </c>
      <c r="D98" s="17"/>
      <c r="E98" s="17">
        <v>750</v>
      </c>
      <c r="F98" s="17"/>
      <c r="G98" s="17">
        <v>443</v>
      </c>
      <c r="H98" s="17"/>
      <c r="I98" s="17">
        <v>195</v>
      </c>
      <c r="J98" s="17"/>
      <c r="K98" s="17">
        <v>0</v>
      </c>
      <c r="L98" s="17"/>
      <c r="M98" s="17">
        <v>2251</v>
      </c>
      <c r="N98" s="17"/>
      <c r="O98" s="17">
        <v>0</v>
      </c>
      <c r="P98" s="17"/>
      <c r="Q98" s="17"/>
      <c r="R98" s="17"/>
      <c r="S98" s="17"/>
    </row>
    <row r="99" spans="1:19" s="19" customFormat="1" ht="13.5" customHeight="1">
      <c r="A99" s="17" t="s">
        <v>79</v>
      </c>
      <c r="B99" s="18" t="s">
        <v>9</v>
      </c>
      <c r="C99" s="17">
        <f t="shared" si="3"/>
        <v>16224</v>
      </c>
      <c r="D99" s="17"/>
      <c r="E99" s="17">
        <v>5680</v>
      </c>
      <c r="F99" s="17"/>
      <c r="G99" s="17">
        <v>4365</v>
      </c>
      <c r="H99" s="17"/>
      <c r="I99" s="17">
        <v>1713</v>
      </c>
      <c r="J99" s="17"/>
      <c r="K99" s="17">
        <v>0</v>
      </c>
      <c r="L99" s="17"/>
      <c r="M99" s="17">
        <v>4466</v>
      </c>
      <c r="N99" s="17"/>
      <c r="O99" s="17">
        <v>0</v>
      </c>
      <c r="P99" s="17"/>
      <c r="Q99" s="17"/>
      <c r="R99" s="17"/>
      <c r="S99" s="17"/>
    </row>
    <row r="100" spans="1:19" s="19" customFormat="1" ht="13.5" customHeight="1">
      <c r="A100" s="17" t="s">
        <v>114</v>
      </c>
      <c r="B100" s="18"/>
      <c r="C100" s="17">
        <f t="shared" si="3"/>
        <v>102</v>
      </c>
      <c r="D100" s="17"/>
      <c r="E100" s="17">
        <v>0</v>
      </c>
      <c r="F100" s="17"/>
      <c r="G100" s="17">
        <v>0</v>
      </c>
      <c r="H100" s="17"/>
      <c r="I100" s="17">
        <v>0</v>
      </c>
      <c r="J100" s="17"/>
      <c r="K100" s="17">
        <v>0</v>
      </c>
      <c r="L100" s="17"/>
      <c r="M100" s="17">
        <v>102</v>
      </c>
      <c r="N100" s="17"/>
      <c r="O100" s="17">
        <v>0</v>
      </c>
      <c r="P100" s="17"/>
      <c r="Q100" s="17"/>
      <c r="R100" s="17"/>
      <c r="S100" s="17"/>
    </row>
    <row r="101" spans="1:19" s="19" customFormat="1" ht="13.5" customHeight="1">
      <c r="A101" s="17" t="s">
        <v>80</v>
      </c>
      <c r="B101" s="18"/>
      <c r="C101" s="17">
        <f t="shared" si="3"/>
        <v>104143</v>
      </c>
      <c r="D101" s="17"/>
      <c r="E101" s="17">
        <v>31125</v>
      </c>
      <c r="F101" s="17"/>
      <c r="G101" s="17">
        <v>22207</v>
      </c>
      <c r="H101" s="17"/>
      <c r="I101" s="17">
        <v>13797</v>
      </c>
      <c r="J101" s="17"/>
      <c r="K101" s="17">
        <v>150</v>
      </c>
      <c r="L101" s="17"/>
      <c r="M101" s="17">
        <v>36864</v>
      </c>
      <c r="N101" s="17"/>
      <c r="O101" s="17">
        <v>0</v>
      </c>
      <c r="P101" s="17"/>
      <c r="Q101" s="17"/>
      <c r="R101" s="17"/>
      <c r="S101" s="17"/>
    </row>
    <row r="102" spans="1:19" s="19" customFormat="1" ht="13.5" customHeight="1">
      <c r="A102" s="17" t="s">
        <v>81</v>
      </c>
      <c r="B102" s="18" t="s">
        <v>9</v>
      </c>
      <c r="C102" s="23">
        <f>SUM(E102:O102)</f>
        <v>21222</v>
      </c>
      <c r="D102" s="23"/>
      <c r="E102" s="17">
        <v>16693</v>
      </c>
      <c r="F102" s="23"/>
      <c r="G102" s="23">
        <v>0</v>
      </c>
      <c r="H102" s="23"/>
      <c r="I102" s="23">
        <v>4345</v>
      </c>
      <c r="J102" s="23"/>
      <c r="K102" s="23">
        <v>0</v>
      </c>
      <c r="L102" s="23"/>
      <c r="M102" s="23">
        <v>184</v>
      </c>
      <c r="N102" s="23"/>
      <c r="O102" s="23">
        <v>0</v>
      </c>
      <c r="P102" s="17"/>
      <c r="Q102" s="17"/>
      <c r="R102" s="17"/>
      <c r="S102" s="17"/>
    </row>
    <row r="103" spans="1:19" s="19" customFormat="1" ht="13.5" customHeight="1">
      <c r="A103" s="17" t="s">
        <v>121</v>
      </c>
      <c r="B103" s="18"/>
      <c r="C103" s="17">
        <f>SUM(E103:O103)</f>
        <v>62451</v>
      </c>
      <c r="D103" s="17"/>
      <c r="E103" s="23">
        <v>37083</v>
      </c>
      <c r="F103" s="17"/>
      <c r="G103" s="17">
        <v>7938</v>
      </c>
      <c r="H103" s="17"/>
      <c r="I103" s="17">
        <v>9653</v>
      </c>
      <c r="J103" s="17"/>
      <c r="K103" s="17">
        <v>0</v>
      </c>
      <c r="L103" s="17"/>
      <c r="M103" s="17">
        <v>3285</v>
      </c>
      <c r="N103" s="17"/>
      <c r="O103" s="17">
        <v>4492</v>
      </c>
      <c r="P103" s="17"/>
      <c r="Q103" s="17"/>
      <c r="R103" s="17"/>
      <c r="S103" s="17"/>
    </row>
    <row r="104" spans="1:19" s="19" customFormat="1" ht="13.5" customHeight="1">
      <c r="A104" s="17" t="s">
        <v>115</v>
      </c>
      <c r="B104" s="18" t="s">
        <v>9</v>
      </c>
      <c r="C104" s="20">
        <f>SUM(E104:O104)</f>
        <v>125317</v>
      </c>
      <c r="D104" s="17"/>
      <c r="E104" s="26">
        <v>70506</v>
      </c>
      <c r="F104" s="17"/>
      <c r="G104" s="20">
        <v>20774</v>
      </c>
      <c r="H104" s="17"/>
      <c r="I104" s="20">
        <v>29126</v>
      </c>
      <c r="J104" s="17"/>
      <c r="K104" s="20">
        <v>0</v>
      </c>
      <c r="L104" s="17"/>
      <c r="M104" s="20">
        <v>4911</v>
      </c>
      <c r="N104" s="17"/>
      <c r="O104" s="20">
        <v>0</v>
      </c>
      <c r="P104" s="17"/>
      <c r="Q104" s="17"/>
      <c r="R104" s="17"/>
      <c r="S104" s="17"/>
    </row>
    <row r="105" spans="1:19" s="19" customFormat="1" ht="13.5" customHeight="1">
      <c r="A105" s="17"/>
      <c r="B105" s="18"/>
      <c r="C105" s="23"/>
      <c r="D105" s="17"/>
      <c r="E105" s="23"/>
      <c r="F105" s="17"/>
      <c r="G105" s="23"/>
      <c r="H105" s="17"/>
      <c r="I105" s="23"/>
      <c r="J105" s="17"/>
      <c r="K105" s="23"/>
      <c r="L105" s="17"/>
      <c r="M105" s="23"/>
      <c r="N105" s="17"/>
      <c r="O105" s="23"/>
      <c r="P105" s="17"/>
      <c r="Q105" s="17"/>
      <c r="R105" s="17"/>
      <c r="S105" s="17"/>
    </row>
    <row r="106" spans="1:19" s="19" customFormat="1" ht="13.5" customHeight="1">
      <c r="A106" s="17" t="s">
        <v>82</v>
      </c>
      <c r="B106" s="18" t="s">
        <v>9</v>
      </c>
      <c r="C106" s="20">
        <f>SUM(E106:O106)</f>
        <v>1057908</v>
      </c>
      <c r="D106" s="17"/>
      <c r="E106" s="20">
        <f>SUM(E94:E104)</f>
        <v>502813</v>
      </c>
      <c r="F106" s="17"/>
      <c r="G106" s="20">
        <f>SUM(G94:G104)</f>
        <v>65644</v>
      </c>
      <c r="H106" s="17"/>
      <c r="I106" s="20">
        <f>SUM(I94:I104)</f>
        <v>164591</v>
      </c>
      <c r="J106" s="17"/>
      <c r="K106" s="20">
        <f>SUM(K94:K104)</f>
        <v>9320</v>
      </c>
      <c r="L106" s="17"/>
      <c r="M106" s="20">
        <f>SUM(M94:M104)</f>
        <v>290267</v>
      </c>
      <c r="N106" s="17"/>
      <c r="O106" s="20">
        <f>SUM(O94:O104)</f>
        <v>25273</v>
      </c>
      <c r="P106" s="17"/>
      <c r="Q106" s="17"/>
      <c r="R106" s="17"/>
      <c r="S106" s="17"/>
    </row>
    <row r="107" spans="1:19" s="19" customFormat="1" ht="13.5" customHeight="1">
      <c r="A107" s="17"/>
      <c r="B107" s="18"/>
      <c r="C107" s="23"/>
      <c r="D107" s="17"/>
      <c r="E107" s="23"/>
      <c r="F107" s="17"/>
      <c r="G107" s="23"/>
      <c r="H107" s="17"/>
      <c r="I107" s="23"/>
      <c r="J107" s="17"/>
      <c r="K107" s="23"/>
      <c r="L107" s="17"/>
      <c r="M107" s="23"/>
      <c r="N107" s="17"/>
      <c r="O107" s="23"/>
      <c r="P107" s="17"/>
      <c r="Q107" s="17"/>
      <c r="R107" s="17"/>
      <c r="S107" s="17"/>
    </row>
    <row r="108" spans="1:19" s="19" customFormat="1" ht="13.5" customHeight="1">
      <c r="A108" s="17" t="s">
        <v>83</v>
      </c>
      <c r="B108" s="18"/>
      <c r="C108" s="20">
        <f>SUM(E108:O108)</f>
        <v>324125</v>
      </c>
      <c r="D108" s="17"/>
      <c r="E108" s="20">
        <v>84942</v>
      </c>
      <c r="F108" s="17"/>
      <c r="G108" s="20">
        <v>0</v>
      </c>
      <c r="H108" s="17"/>
      <c r="I108" s="20">
        <v>22111</v>
      </c>
      <c r="J108" s="17"/>
      <c r="K108" s="20">
        <v>1068</v>
      </c>
      <c r="L108" s="17"/>
      <c r="M108" s="20">
        <v>203835</v>
      </c>
      <c r="N108" s="17"/>
      <c r="O108" s="20">
        <v>12169</v>
      </c>
      <c r="P108" s="17"/>
      <c r="Q108" s="17"/>
      <c r="R108" s="17"/>
      <c r="S108" s="17"/>
    </row>
    <row r="109" spans="1:19" s="19" customFormat="1" ht="13.5" customHeight="1">
      <c r="A109" s="17"/>
      <c r="B109" s="18"/>
      <c r="C109" s="23"/>
      <c r="D109" s="17"/>
      <c r="E109" s="23"/>
      <c r="F109" s="17"/>
      <c r="G109" s="23"/>
      <c r="H109" s="17"/>
      <c r="I109" s="23"/>
      <c r="J109" s="17"/>
      <c r="K109" s="23"/>
      <c r="L109" s="17"/>
      <c r="M109" s="23"/>
      <c r="N109" s="17"/>
      <c r="O109" s="23"/>
      <c r="P109" s="17"/>
      <c r="Q109" s="17"/>
      <c r="R109" s="17"/>
      <c r="S109" s="17"/>
    </row>
    <row r="110" spans="1:19" s="19" customFormat="1" ht="13.5" customHeight="1">
      <c r="A110" s="17" t="s">
        <v>118</v>
      </c>
      <c r="B110" s="18"/>
      <c r="C110" s="32">
        <f>SUM(E110:O110)</f>
        <v>680</v>
      </c>
      <c r="D110" s="17"/>
      <c r="E110" s="32">
        <v>0</v>
      </c>
      <c r="F110" s="17"/>
      <c r="G110" s="32">
        <v>0</v>
      </c>
      <c r="H110" s="17"/>
      <c r="I110" s="32">
        <v>0</v>
      </c>
      <c r="J110" s="17"/>
      <c r="K110" s="32">
        <v>0</v>
      </c>
      <c r="L110" s="17"/>
      <c r="M110" s="32">
        <v>680</v>
      </c>
      <c r="N110" s="17"/>
      <c r="O110" s="32">
        <v>0</v>
      </c>
      <c r="P110" s="17"/>
      <c r="Q110" s="17"/>
      <c r="R110" s="17"/>
      <c r="S110" s="17"/>
    </row>
    <row r="111" spans="1:19" s="19" customFormat="1" ht="13.5" customHeight="1">
      <c r="A111" s="17"/>
      <c r="B111" s="18"/>
      <c r="C111" s="23"/>
      <c r="D111" s="17"/>
      <c r="E111" s="23"/>
      <c r="F111" s="17"/>
      <c r="G111" s="23"/>
      <c r="H111" s="17"/>
      <c r="I111" s="23"/>
      <c r="J111" s="17"/>
      <c r="K111" s="23"/>
      <c r="L111" s="17"/>
      <c r="M111" s="23"/>
      <c r="N111" s="17"/>
      <c r="O111" s="23"/>
      <c r="P111" s="17"/>
      <c r="Q111" s="17"/>
      <c r="R111" s="17"/>
      <c r="S111" s="17"/>
    </row>
    <row r="112" spans="1:19" s="19" customFormat="1" ht="13.5" customHeight="1">
      <c r="A112" s="17" t="s">
        <v>84</v>
      </c>
      <c r="B112" s="18"/>
      <c r="C112" s="20">
        <f>SUM(E112:O112)</f>
        <v>2537132</v>
      </c>
      <c r="D112" s="17"/>
      <c r="E112" s="20">
        <f>SUM(E91,E106,E108,E110)</f>
        <v>1281528</v>
      </c>
      <c r="F112" s="17"/>
      <c r="G112" s="20">
        <f>SUM(G108,G106,G91)</f>
        <v>322930</v>
      </c>
      <c r="H112" s="17"/>
      <c r="I112" s="20">
        <f>SUM(I108,I106,I91)</f>
        <v>433698</v>
      </c>
      <c r="J112" s="17"/>
      <c r="K112" s="20">
        <f>SUM(K108,K106,K91)</f>
        <v>33311</v>
      </c>
      <c r="L112" s="17"/>
      <c r="M112" s="20">
        <f>SUM(M108,M106,M91,M110)</f>
        <v>422175</v>
      </c>
      <c r="N112" s="17"/>
      <c r="O112" s="20">
        <f>SUM(O108,O106,O91)</f>
        <v>43490</v>
      </c>
      <c r="P112" s="17"/>
      <c r="Q112" s="17"/>
      <c r="R112" s="17"/>
      <c r="S112" s="17"/>
    </row>
    <row r="113" spans="1:19" s="19" customFormat="1" ht="13.5" customHeight="1">
      <c r="A113" s="17"/>
      <c r="B113" s="18" t="s">
        <v>9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1:19" s="19" customFormat="1" ht="13.5" customHeight="1">
      <c r="A114" s="17" t="s">
        <v>19</v>
      </c>
      <c r="B114" s="18" t="s">
        <v>9</v>
      </c>
      <c r="C114" s="17"/>
      <c r="D114" s="17"/>
      <c r="E114" s="17" t="s">
        <v>9</v>
      </c>
      <c r="F114" s="17" t="s">
        <v>9</v>
      </c>
      <c r="G114" s="17" t="s">
        <v>9</v>
      </c>
      <c r="H114" s="17" t="s">
        <v>9</v>
      </c>
      <c r="I114" s="17" t="s">
        <v>9</v>
      </c>
      <c r="J114" s="17" t="s">
        <v>9</v>
      </c>
      <c r="K114" s="17" t="s">
        <v>9</v>
      </c>
      <c r="L114" s="17" t="s">
        <v>9</v>
      </c>
      <c r="M114" s="17" t="s">
        <v>9</v>
      </c>
      <c r="N114" s="17" t="s">
        <v>9</v>
      </c>
      <c r="O114" s="17" t="s">
        <v>9</v>
      </c>
      <c r="P114" s="17"/>
      <c r="Q114" s="17"/>
      <c r="R114" s="17"/>
      <c r="S114" s="17"/>
    </row>
    <row r="115" spans="1:19" s="19" customFormat="1" ht="13.5" customHeight="1">
      <c r="A115" s="17" t="s">
        <v>85</v>
      </c>
      <c r="B115" s="18" t="s">
        <v>9</v>
      </c>
      <c r="C115" s="17">
        <v>96929</v>
      </c>
      <c r="D115" s="17"/>
      <c r="E115" s="17">
        <v>63146</v>
      </c>
      <c r="F115" s="17"/>
      <c r="G115" s="17">
        <v>0</v>
      </c>
      <c r="H115" s="17"/>
      <c r="I115" s="17">
        <v>16437</v>
      </c>
      <c r="J115" s="17"/>
      <c r="K115" s="17">
        <v>4042</v>
      </c>
      <c r="L115" s="17"/>
      <c r="M115" s="17">
        <v>13304</v>
      </c>
      <c r="N115" s="17"/>
      <c r="O115" s="17">
        <v>0</v>
      </c>
      <c r="P115" s="17"/>
      <c r="Q115" s="17"/>
      <c r="R115" s="17"/>
      <c r="S115" s="17"/>
    </row>
    <row r="116" spans="1:19" s="19" customFormat="1" ht="13.5" customHeight="1">
      <c r="A116" s="17" t="s">
        <v>86</v>
      </c>
      <c r="B116" s="18" t="s">
        <v>9</v>
      </c>
      <c r="C116" s="17">
        <v>290</v>
      </c>
      <c r="D116" s="17"/>
      <c r="E116" s="17">
        <v>0</v>
      </c>
      <c r="F116" s="17"/>
      <c r="G116" s="17">
        <v>0</v>
      </c>
      <c r="H116" s="17"/>
      <c r="I116" s="17">
        <v>0</v>
      </c>
      <c r="J116" s="17"/>
      <c r="K116" s="17">
        <v>0</v>
      </c>
      <c r="L116" s="17"/>
      <c r="M116" s="17">
        <v>290</v>
      </c>
      <c r="N116" s="17"/>
      <c r="O116" s="17">
        <v>0</v>
      </c>
      <c r="P116" s="17"/>
      <c r="Q116" s="17"/>
      <c r="R116" s="17"/>
      <c r="S116" s="17"/>
    </row>
    <row r="117" spans="1:19" s="19" customFormat="1" ht="13.5" customHeight="1">
      <c r="A117" s="17" t="s">
        <v>87</v>
      </c>
      <c r="B117" s="18" t="s">
        <v>9</v>
      </c>
      <c r="C117" s="17">
        <v>410474</v>
      </c>
      <c r="D117" s="17"/>
      <c r="E117" s="17">
        <v>217248</v>
      </c>
      <c r="F117" s="17"/>
      <c r="G117" s="17">
        <v>110673</v>
      </c>
      <c r="H117" s="17"/>
      <c r="I117" s="17">
        <v>45089</v>
      </c>
      <c r="J117" s="17"/>
      <c r="K117" s="17">
        <v>0</v>
      </c>
      <c r="L117" s="17"/>
      <c r="M117" s="17">
        <v>37464</v>
      </c>
      <c r="N117" s="17"/>
      <c r="O117" s="17">
        <v>0</v>
      </c>
      <c r="P117" s="17"/>
      <c r="Q117" s="17"/>
      <c r="R117" s="17"/>
      <c r="S117" s="17"/>
    </row>
    <row r="118" spans="1:19" s="19" customFormat="1" ht="13.5" customHeight="1">
      <c r="A118" s="17" t="s">
        <v>88</v>
      </c>
      <c r="B118" s="18" t="s">
        <v>9</v>
      </c>
      <c r="C118" s="17">
        <v>16120</v>
      </c>
      <c r="D118" s="17"/>
      <c r="E118" s="17">
        <v>0</v>
      </c>
      <c r="F118" s="17"/>
      <c r="G118" s="17">
        <v>0</v>
      </c>
      <c r="H118" s="17"/>
      <c r="I118" s="17">
        <v>0</v>
      </c>
      <c r="J118" s="17"/>
      <c r="K118" s="17">
        <v>0</v>
      </c>
      <c r="L118" s="17"/>
      <c r="M118" s="17">
        <v>7321</v>
      </c>
      <c r="N118" s="17"/>
      <c r="O118" s="17">
        <v>8799</v>
      </c>
      <c r="P118" s="17"/>
      <c r="Q118" s="17"/>
      <c r="R118" s="17"/>
      <c r="S118" s="17"/>
    </row>
    <row r="119" spans="1:19" s="19" customFormat="1" ht="13.5" customHeight="1">
      <c r="A119" s="17" t="s">
        <v>89</v>
      </c>
      <c r="B119" s="18" t="s">
        <v>9</v>
      </c>
      <c r="C119" s="17">
        <v>166582</v>
      </c>
      <c r="D119" s="17"/>
      <c r="E119" s="17">
        <v>14411</v>
      </c>
      <c r="F119" s="17"/>
      <c r="G119" s="17">
        <v>16572</v>
      </c>
      <c r="H119" s="17"/>
      <c r="I119" s="17">
        <v>4323</v>
      </c>
      <c r="J119" s="17"/>
      <c r="K119" s="17">
        <v>0</v>
      </c>
      <c r="L119" s="17"/>
      <c r="M119" s="17">
        <v>131276</v>
      </c>
      <c r="N119" s="17"/>
      <c r="O119" s="17">
        <v>0</v>
      </c>
      <c r="P119" s="17"/>
      <c r="Q119" s="17"/>
      <c r="R119" s="17"/>
      <c r="S119" s="17"/>
    </row>
    <row r="120" spans="1:19" s="19" customFormat="1" ht="13.5" customHeight="1">
      <c r="A120" s="17" t="s">
        <v>122</v>
      </c>
      <c r="B120" s="18" t="s">
        <v>9</v>
      </c>
      <c r="C120" s="20">
        <v>9496</v>
      </c>
      <c r="D120" s="17"/>
      <c r="E120" s="20">
        <v>0</v>
      </c>
      <c r="F120" s="17"/>
      <c r="G120" s="20">
        <v>6898</v>
      </c>
      <c r="H120" s="17"/>
      <c r="I120" s="20">
        <v>1795</v>
      </c>
      <c r="J120" s="17"/>
      <c r="K120" s="20">
        <v>0</v>
      </c>
      <c r="L120" s="17"/>
      <c r="M120" s="20">
        <v>803</v>
      </c>
      <c r="N120" s="17"/>
      <c r="O120" s="20">
        <v>0</v>
      </c>
      <c r="P120" s="17"/>
      <c r="Q120" s="17"/>
      <c r="R120" s="17"/>
      <c r="S120" s="17"/>
    </row>
    <row r="121" spans="1:19" s="19" customFormat="1" ht="13.5" customHeight="1">
      <c r="A121" s="17"/>
      <c r="B121" s="18"/>
      <c r="C121" s="23"/>
      <c r="D121" s="17"/>
      <c r="E121" s="23"/>
      <c r="F121" s="17"/>
      <c r="G121" s="23"/>
      <c r="H121" s="17"/>
      <c r="I121" s="23"/>
      <c r="J121" s="17"/>
      <c r="K121" s="23"/>
      <c r="L121" s="17"/>
      <c r="M121" s="23"/>
      <c r="N121" s="17"/>
      <c r="O121" s="23"/>
      <c r="P121" s="17"/>
      <c r="Q121" s="17"/>
      <c r="R121" s="17"/>
      <c r="S121" s="17"/>
    </row>
    <row r="122" spans="1:19" s="19" customFormat="1" ht="13.5" customHeight="1">
      <c r="A122" s="17" t="s">
        <v>90</v>
      </c>
      <c r="B122" s="18" t="s">
        <v>9</v>
      </c>
      <c r="C122" s="20">
        <f>SUM(E122:O122)</f>
        <v>699891</v>
      </c>
      <c r="D122" s="17"/>
      <c r="E122" s="20">
        <f>SUM(E115:E120)</f>
        <v>294805</v>
      </c>
      <c r="F122" s="17"/>
      <c r="G122" s="20">
        <f>SUM(G115:G120)</f>
        <v>134143</v>
      </c>
      <c r="H122" s="17" t="str">
        <f>IF(SUM(H115:H120)=0,"      --",SUM(H115:H120))</f>
        <v>      --</v>
      </c>
      <c r="I122" s="20">
        <f>SUM(I115:I120)</f>
        <v>67644</v>
      </c>
      <c r="J122" s="17" t="str">
        <f>IF(SUM(J115:J120)=0,"      --",SUM(J115:J120))</f>
        <v>      --</v>
      </c>
      <c r="K122" s="20">
        <f>SUM(K115:K120)</f>
        <v>4042</v>
      </c>
      <c r="L122" s="17" t="str">
        <f>IF(SUM(L115:L120)=0,"      --",SUM(L115:L120))</f>
        <v>      --</v>
      </c>
      <c r="M122" s="20">
        <f>SUM(M115:M120)</f>
        <v>190458</v>
      </c>
      <c r="N122" s="17" t="str">
        <f>IF(SUM(N115:N120)=0,"      --",SUM(N115:N120))</f>
        <v>      --</v>
      </c>
      <c r="O122" s="20">
        <f>SUM(O115:O120)</f>
        <v>8799</v>
      </c>
      <c r="P122" s="17"/>
      <c r="Q122" s="17"/>
      <c r="R122" s="17"/>
      <c r="S122" s="17"/>
    </row>
    <row r="123" spans="1:19" s="19" customFormat="1" ht="13.5" customHeight="1">
      <c r="A123" s="17"/>
      <c r="B123" s="18" t="s">
        <v>9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</row>
    <row r="124" spans="1:19" s="19" customFormat="1" ht="13.5" customHeight="1">
      <c r="A124" s="17" t="s">
        <v>15</v>
      </c>
      <c r="B124" s="18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</row>
    <row r="125" spans="1:19" s="19" customFormat="1" ht="13.5" customHeight="1">
      <c r="A125" s="19" t="s">
        <v>13</v>
      </c>
      <c r="B125" s="18" t="s">
        <v>9</v>
      </c>
      <c r="C125" s="20">
        <f>SUM(E125:O125)</f>
        <v>66998</v>
      </c>
      <c r="D125" s="17"/>
      <c r="E125" s="20">
        <v>44464</v>
      </c>
      <c r="F125" s="17"/>
      <c r="G125" s="20">
        <v>3100</v>
      </c>
      <c r="H125" s="17"/>
      <c r="I125" s="20">
        <v>10000</v>
      </c>
      <c r="J125" s="17"/>
      <c r="K125" s="20">
        <v>0</v>
      </c>
      <c r="L125" s="17"/>
      <c r="M125" s="20">
        <v>9434</v>
      </c>
      <c r="N125" s="17"/>
      <c r="O125" s="20">
        <v>0</v>
      </c>
      <c r="P125" s="17"/>
      <c r="Q125" s="17"/>
      <c r="R125" s="17"/>
      <c r="S125" s="17"/>
    </row>
    <row r="126" spans="1:19" s="19" customFormat="1" ht="13.5" customHeight="1">
      <c r="A126" s="17"/>
      <c r="B126" s="18" t="s">
        <v>9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</row>
    <row r="127" spans="1:19" s="19" customFormat="1" ht="13.5" customHeight="1">
      <c r="A127" s="17" t="s">
        <v>91</v>
      </c>
      <c r="B127" s="18" t="s">
        <v>9</v>
      </c>
      <c r="C127" s="20">
        <f>SUM(E127:O127)</f>
        <v>766889</v>
      </c>
      <c r="D127" s="17"/>
      <c r="E127" s="20">
        <f>E122+E125</f>
        <v>339269</v>
      </c>
      <c r="F127" s="17"/>
      <c r="G127" s="20">
        <f>G122+G125</f>
        <v>137243</v>
      </c>
      <c r="H127" s="17"/>
      <c r="I127" s="20">
        <f>I122+I125</f>
        <v>77644</v>
      </c>
      <c r="J127" s="17"/>
      <c r="K127" s="20">
        <f>K122+K125</f>
        <v>4042</v>
      </c>
      <c r="L127" s="17"/>
      <c r="M127" s="20">
        <f>M122+M125</f>
        <v>199892</v>
      </c>
      <c r="N127" s="17"/>
      <c r="O127" s="20">
        <f>O122+O125</f>
        <v>8799</v>
      </c>
      <c r="P127" s="17"/>
      <c r="Q127" s="17"/>
      <c r="R127" s="17"/>
      <c r="S127" s="17"/>
    </row>
    <row r="128" spans="1:19" s="19" customFormat="1" ht="13.5" customHeight="1">
      <c r="A128" s="17"/>
      <c r="B128" s="18" t="s">
        <v>9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</row>
    <row r="129" spans="1:19" s="19" customFormat="1" ht="13.5" customHeight="1">
      <c r="A129" s="17" t="s">
        <v>20</v>
      </c>
      <c r="B129" s="18" t="s">
        <v>9</v>
      </c>
      <c r="C129" s="17"/>
      <c r="D129" s="17"/>
      <c r="E129" s="17" t="s">
        <v>9</v>
      </c>
      <c r="F129" s="17" t="s">
        <v>9</v>
      </c>
      <c r="G129" s="17" t="s">
        <v>9</v>
      </c>
      <c r="H129" s="17" t="s">
        <v>9</v>
      </c>
      <c r="I129" s="17" t="s">
        <v>9</v>
      </c>
      <c r="J129" s="17" t="s">
        <v>9</v>
      </c>
      <c r="K129" s="17" t="s">
        <v>9</v>
      </c>
      <c r="L129" s="17" t="s">
        <v>9</v>
      </c>
      <c r="M129" s="17" t="s">
        <v>9</v>
      </c>
      <c r="N129" s="17" t="s">
        <v>9</v>
      </c>
      <c r="O129" s="17" t="s">
        <v>9</v>
      </c>
      <c r="P129" s="17"/>
      <c r="Q129" s="17"/>
      <c r="R129" s="17"/>
      <c r="S129" s="17"/>
    </row>
    <row r="130" spans="1:19" s="19" customFormat="1" ht="13.5" customHeight="1">
      <c r="A130" s="17" t="s">
        <v>92</v>
      </c>
      <c r="B130" s="18" t="s">
        <v>9</v>
      </c>
      <c r="C130" s="17">
        <f aca="true" t="shared" si="4" ref="C130:C139">SUM(E130:O130)</f>
        <v>450569</v>
      </c>
      <c r="D130" s="17"/>
      <c r="E130" s="17">
        <v>333952</v>
      </c>
      <c r="F130" s="17"/>
      <c r="G130" s="17">
        <v>33061</v>
      </c>
      <c r="H130" s="17"/>
      <c r="I130" s="17">
        <v>94248</v>
      </c>
      <c r="J130" s="17"/>
      <c r="K130" s="17">
        <v>0</v>
      </c>
      <c r="L130" s="17"/>
      <c r="M130" s="17">
        <v>-12345</v>
      </c>
      <c r="N130" s="17"/>
      <c r="O130" s="17">
        <v>1653</v>
      </c>
      <c r="P130" s="17"/>
      <c r="Q130" s="17"/>
      <c r="R130" s="17"/>
      <c r="S130" s="17"/>
    </row>
    <row r="131" spans="1:19" s="19" customFormat="1" ht="13.5" customHeight="1">
      <c r="A131" s="17" t="s">
        <v>93</v>
      </c>
      <c r="B131" s="18" t="s">
        <v>9</v>
      </c>
      <c r="C131" s="17">
        <f t="shared" si="4"/>
        <v>1297160</v>
      </c>
      <c r="D131" s="17"/>
      <c r="E131" s="17">
        <v>60175</v>
      </c>
      <c r="F131" s="17"/>
      <c r="G131" s="17">
        <v>192900</v>
      </c>
      <c r="H131" s="17"/>
      <c r="I131" s="17">
        <v>65875</v>
      </c>
      <c r="J131" s="17"/>
      <c r="K131" s="17">
        <v>0</v>
      </c>
      <c r="L131" s="17"/>
      <c r="M131" s="17">
        <v>969192</v>
      </c>
      <c r="N131" s="17"/>
      <c r="O131" s="17">
        <v>9018</v>
      </c>
      <c r="P131" s="17"/>
      <c r="Q131" s="17"/>
      <c r="R131" s="17"/>
      <c r="S131" s="17"/>
    </row>
    <row r="132" spans="1:19" s="19" customFormat="1" ht="13.5" customHeight="1">
      <c r="A132" s="17" t="s">
        <v>116</v>
      </c>
      <c r="B132" s="18" t="s">
        <v>9</v>
      </c>
      <c r="C132" s="17">
        <f t="shared" si="4"/>
        <v>363095</v>
      </c>
      <c r="D132" s="17"/>
      <c r="E132" s="17">
        <v>0</v>
      </c>
      <c r="F132" s="17"/>
      <c r="G132" s="17">
        <v>42723</v>
      </c>
      <c r="H132" s="17"/>
      <c r="I132" s="17">
        <v>11121</v>
      </c>
      <c r="J132" s="17"/>
      <c r="K132" s="17">
        <v>0</v>
      </c>
      <c r="L132" s="17"/>
      <c r="M132" s="17">
        <v>309251</v>
      </c>
      <c r="N132" s="17"/>
      <c r="O132" s="17">
        <v>0</v>
      </c>
      <c r="P132" s="17"/>
      <c r="Q132" s="17"/>
      <c r="R132" s="17"/>
      <c r="S132" s="17"/>
    </row>
    <row r="133" spans="1:19" s="19" customFormat="1" ht="13.5" customHeight="1">
      <c r="A133" s="17" t="s">
        <v>94</v>
      </c>
      <c r="B133" s="18" t="s">
        <v>9</v>
      </c>
      <c r="C133" s="17">
        <f t="shared" si="4"/>
        <v>383286</v>
      </c>
      <c r="D133" s="17"/>
      <c r="E133" s="17">
        <v>51875</v>
      </c>
      <c r="F133" s="17"/>
      <c r="G133" s="17">
        <v>179281</v>
      </c>
      <c r="H133" s="17"/>
      <c r="I133" s="17">
        <v>63917</v>
      </c>
      <c r="J133" s="17"/>
      <c r="K133" s="17">
        <v>0</v>
      </c>
      <c r="L133" s="17"/>
      <c r="M133" s="17">
        <v>73672</v>
      </c>
      <c r="N133" s="17"/>
      <c r="O133" s="17">
        <v>14541</v>
      </c>
      <c r="P133" s="17"/>
      <c r="Q133" s="17"/>
      <c r="R133" s="17"/>
      <c r="S133" s="17"/>
    </row>
    <row r="134" spans="1:19" s="19" customFormat="1" ht="13.5" customHeight="1">
      <c r="A134" s="17" t="s">
        <v>117</v>
      </c>
      <c r="B134" s="18" t="s">
        <v>9</v>
      </c>
      <c r="C134" s="17">
        <f t="shared" si="4"/>
        <v>232211</v>
      </c>
      <c r="D134" s="17"/>
      <c r="E134" s="17">
        <v>0</v>
      </c>
      <c r="F134" s="17"/>
      <c r="G134" s="17">
        <v>0</v>
      </c>
      <c r="H134" s="17"/>
      <c r="I134" s="17">
        <v>0</v>
      </c>
      <c r="J134" s="17"/>
      <c r="K134" s="17">
        <v>0</v>
      </c>
      <c r="L134" s="17"/>
      <c r="M134" s="17">
        <v>232211</v>
      </c>
      <c r="N134" s="17"/>
      <c r="O134" s="17">
        <v>0</v>
      </c>
      <c r="P134" s="17"/>
      <c r="Q134" s="17"/>
      <c r="R134" s="17"/>
      <c r="S134" s="17"/>
    </row>
    <row r="135" spans="1:19" s="19" customFormat="1" ht="13.5" customHeight="1">
      <c r="A135" s="17" t="s">
        <v>95</v>
      </c>
      <c r="B135" s="18"/>
      <c r="C135" s="17">
        <f t="shared" si="4"/>
        <v>200</v>
      </c>
      <c r="D135" s="17"/>
      <c r="E135" s="17">
        <v>0</v>
      </c>
      <c r="F135" s="17"/>
      <c r="G135" s="17">
        <v>0</v>
      </c>
      <c r="H135" s="17"/>
      <c r="I135" s="17">
        <v>0</v>
      </c>
      <c r="J135" s="17"/>
      <c r="K135" s="17">
        <v>0</v>
      </c>
      <c r="L135" s="17"/>
      <c r="M135" s="17">
        <v>200</v>
      </c>
      <c r="N135" s="17"/>
      <c r="O135" s="17">
        <v>0</v>
      </c>
      <c r="P135" s="17"/>
      <c r="Q135" s="17"/>
      <c r="R135" s="17"/>
      <c r="S135" s="17"/>
    </row>
    <row r="136" spans="1:19" s="19" customFormat="1" ht="13.5" customHeight="1">
      <c r="A136" s="17" t="s">
        <v>96</v>
      </c>
      <c r="B136" s="18" t="s">
        <v>9</v>
      </c>
      <c r="C136" s="17">
        <f t="shared" si="4"/>
        <v>320234</v>
      </c>
      <c r="D136" s="17"/>
      <c r="E136" s="17">
        <v>0</v>
      </c>
      <c r="F136" s="17"/>
      <c r="G136" s="17">
        <v>249122</v>
      </c>
      <c r="H136" s="17"/>
      <c r="I136" s="17">
        <v>65510</v>
      </c>
      <c r="J136" s="17"/>
      <c r="K136" s="17">
        <v>0</v>
      </c>
      <c r="L136" s="17"/>
      <c r="M136" s="17">
        <v>5602</v>
      </c>
      <c r="N136" s="17"/>
      <c r="O136" s="17">
        <v>0</v>
      </c>
      <c r="P136" s="17"/>
      <c r="Q136" s="17"/>
      <c r="R136" s="17"/>
      <c r="S136" s="17"/>
    </row>
    <row r="137" spans="1:19" s="19" customFormat="1" ht="13.5" customHeight="1">
      <c r="A137" s="17" t="s">
        <v>97</v>
      </c>
      <c r="B137" s="18" t="s">
        <v>9</v>
      </c>
      <c r="C137" s="17">
        <f t="shared" si="4"/>
        <v>1329384</v>
      </c>
      <c r="D137" s="17"/>
      <c r="E137" s="23">
        <v>0</v>
      </c>
      <c r="F137" s="17"/>
      <c r="G137" s="23">
        <v>0</v>
      </c>
      <c r="H137" s="17"/>
      <c r="I137" s="23">
        <v>0</v>
      </c>
      <c r="J137" s="17"/>
      <c r="K137" s="23">
        <v>0</v>
      </c>
      <c r="L137" s="17"/>
      <c r="M137" s="23">
        <f>1329396-12</f>
        <v>1329384</v>
      </c>
      <c r="N137" s="17"/>
      <c r="O137" s="23">
        <v>0</v>
      </c>
      <c r="P137" s="17"/>
      <c r="Q137" s="17"/>
      <c r="R137" s="17"/>
      <c r="S137" s="17"/>
    </row>
    <row r="138" spans="1:19" s="19" customFormat="1" ht="13.5" customHeight="1">
      <c r="A138" s="17"/>
      <c r="B138" s="18"/>
      <c r="C138" s="22"/>
      <c r="D138" s="17"/>
      <c r="E138" s="22"/>
      <c r="F138" s="17"/>
      <c r="G138" s="22"/>
      <c r="H138" s="17"/>
      <c r="I138" s="22"/>
      <c r="J138" s="17"/>
      <c r="K138" s="22"/>
      <c r="L138" s="17"/>
      <c r="M138" s="22"/>
      <c r="N138" s="17"/>
      <c r="O138" s="22"/>
      <c r="P138" s="17"/>
      <c r="Q138" s="17"/>
      <c r="R138" s="17"/>
      <c r="S138" s="17"/>
    </row>
    <row r="139" spans="1:19" s="19" customFormat="1" ht="13.5" customHeight="1">
      <c r="A139" s="17" t="s">
        <v>98</v>
      </c>
      <c r="B139" s="18" t="s">
        <v>9</v>
      </c>
      <c r="C139" s="20">
        <f t="shared" si="4"/>
        <v>4376139</v>
      </c>
      <c r="D139" s="17"/>
      <c r="E139" s="20">
        <f>SUM(E130:E137)</f>
        <v>446002</v>
      </c>
      <c r="F139" s="17"/>
      <c r="G139" s="20">
        <f>SUM(G130:G137)</f>
        <v>697087</v>
      </c>
      <c r="H139" s="17"/>
      <c r="I139" s="20">
        <f>SUM(I130:I137)</f>
        <v>300671</v>
      </c>
      <c r="J139" s="17"/>
      <c r="K139" s="20">
        <f>SUM(K130:K137)</f>
        <v>0</v>
      </c>
      <c r="L139" s="17"/>
      <c r="M139" s="20">
        <f>SUM(M130:M137)</f>
        <v>2907167</v>
      </c>
      <c r="N139" s="17"/>
      <c r="O139" s="20">
        <f>SUM(O130:O137)</f>
        <v>25212</v>
      </c>
      <c r="P139" s="17"/>
      <c r="Q139" s="17"/>
      <c r="R139" s="17"/>
      <c r="S139" s="17"/>
    </row>
    <row r="140" spans="1:19" s="19" customFormat="1" ht="13.5" customHeight="1">
      <c r="A140" s="17"/>
      <c r="B140" s="18" t="s">
        <v>9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</row>
    <row r="141" spans="1:19" s="19" customFormat="1" ht="13.5" customHeight="1">
      <c r="A141" s="17" t="s">
        <v>123</v>
      </c>
      <c r="B141" s="18" t="s">
        <v>9</v>
      </c>
      <c r="C141" s="20">
        <f>SUM(E141:O141)</f>
        <v>13200343</v>
      </c>
      <c r="D141" s="17"/>
      <c r="E141" s="20">
        <f>SUM(E139+E127+E112+E75+E70)</f>
        <v>4433504</v>
      </c>
      <c r="F141" s="17"/>
      <c r="G141" s="20">
        <f>SUM(G139+G127+G112+G75+G70)</f>
        <v>1465967</v>
      </c>
      <c r="H141" s="17"/>
      <c r="I141" s="20">
        <f>SUM(I139+I127+I112+I75+I70)</f>
        <v>1622176</v>
      </c>
      <c r="J141" s="17"/>
      <c r="K141" s="20">
        <f>SUM(K139+K127+K112+K75+K70)</f>
        <v>165219</v>
      </c>
      <c r="L141" s="17"/>
      <c r="M141" s="20">
        <f>SUM(M139+M127+M112+M75+M70)</f>
        <v>5245557</v>
      </c>
      <c r="N141" s="17"/>
      <c r="O141" s="20">
        <f>SUM(O139+O127+O112+O75+O70)</f>
        <v>267920</v>
      </c>
      <c r="P141" s="17"/>
      <c r="Q141" s="17"/>
      <c r="R141" s="17"/>
      <c r="S141" s="17"/>
    </row>
    <row r="142" spans="1:19" s="19" customFormat="1" ht="13.5" customHeight="1">
      <c r="A142" s="17"/>
      <c r="B142" s="18" t="s">
        <v>9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</row>
    <row r="143" spans="1:19" s="19" customFormat="1" ht="13.5" customHeight="1">
      <c r="A143" s="17" t="s">
        <v>21</v>
      </c>
      <c r="B143" s="18" t="s">
        <v>9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</row>
    <row r="144" spans="1:19" s="19" customFormat="1" ht="13.5" customHeight="1">
      <c r="A144" s="17" t="s">
        <v>99</v>
      </c>
      <c r="B144" s="18" t="s">
        <v>9</v>
      </c>
      <c r="C144" s="20">
        <f>SUM(E144:O144)</f>
        <v>1106</v>
      </c>
      <c r="D144" s="17"/>
      <c r="E144" s="20">
        <v>0</v>
      </c>
      <c r="F144" s="17"/>
      <c r="G144" s="20">
        <v>0</v>
      </c>
      <c r="H144" s="17"/>
      <c r="I144" s="20">
        <v>0</v>
      </c>
      <c r="J144" s="17"/>
      <c r="K144" s="20">
        <v>0</v>
      </c>
      <c r="L144" s="17"/>
      <c r="M144" s="20">
        <v>0</v>
      </c>
      <c r="N144" s="17"/>
      <c r="O144" s="20">
        <v>1106</v>
      </c>
      <c r="P144" s="17"/>
      <c r="Q144" s="17"/>
      <c r="R144" s="17"/>
      <c r="S144" s="17"/>
    </row>
    <row r="145" spans="1:19" s="19" customFormat="1" ht="13.5" customHeight="1">
      <c r="A145" s="17"/>
      <c r="B145" s="18"/>
      <c r="C145" s="23"/>
      <c r="D145" s="17"/>
      <c r="E145" s="23"/>
      <c r="F145" s="17"/>
      <c r="G145" s="23"/>
      <c r="H145" s="17"/>
      <c r="I145" s="23"/>
      <c r="J145" s="17"/>
      <c r="K145" s="23"/>
      <c r="L145" s="17"/>
      <c r="M145" s="23"/>
      <c r="N145" s="17"/>
      <c r="O145" s="23"/>
      <c r="P145" s="17"/>
      <c r="Q145" s="17"/>
      <c r="R145" s="17"/>
      <c r="S145" s="17"/>
    </row>
    <row r="146" spans="1:19" s="19" customFormat="1" ht="13.5" customHeight="1">
      <c r="A146" s="17" t="s">
        <v>100</v>
      </c>
      <c r="B146" s="18"/>
      <c r="C146" s="20">
        <f>SUM(E146:O146)</f>
        <v>1106</v>
      </c>
      <c r="D146" s="17"/>
      <c r="E146" s="20">
        <f>E144</f>
        <v>0</v>
      </c>
      <c r="F146" s="17"/>
      <c r="G146" s="20">
        <f>G144</f>
        <v>0</v>
      </c>
      <c r="H146" s="17"/>
      <c r="I146" s="20">
        <f>I144</f>
        <v>0</v>
      </c>
      <c r="J146" s="17"/>
      <c r="K146" s="20">
        <f>K144</f>
        <v>0</v>
      </c>
      <c r="L146" s="17"/>
      <c r="M146" s="20">
        <f>M144</f>
        <v>0</v>
      </c>
      <c r="N146" s="17"/>
      <c r="O146" s="20">
        <f>O144</f>
        <v>1106</v>
      </c>
      <c r="P146" s="17"/>
      <c r="Q146" s="17"/>
      <c r="R146" s="17"/>
      <c r="S146" s="17"/>
    </row>
    <row r="147" spans="1:19" s="19" customFormat="1" ht="13.5" customHeight="1">
      <c r="A147" s="17"/>
      <c r="B147" s="18" t="s">
        <v>9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23"/>
      <c r="N147" s="17"/>
      <c r="O147" s="17"/>
      <c r="P147" s="17"/>
      <c r="Q147" s="17"/>
      <c r="R147" s="17"/>
      <c r="S147" s="17"/>
    </row>
    <row r="148" spans="1:19" s="19" customFormat="1" ht="13.5" customHeight="1" thickBot="1">
      <c r="A148" s="17" t="s">
        <v>101</v>
      </c>
      <c r="B148" s="18" t="s">
        <v>9</v>
      </c>
      <c r="C148" s="24">
        <f>SUM(E148:O148)</f>
        <v>13201449</v>
      </c>
      <c r="D148" s="17"/>
      <c r="E148" s="24">
        <f>E141+E146</f>
        <v>4433504</v>
      </c>
      <c r="F148" s="17" t="s">
        <v>10</v>
      </c>
      <c r="G148" s="24">
        <f>G141+G146</f>
        <v>1465967</v>
      </c>
      <c r="H148" s="17"/>
      <c r="I148" s="24">
        <f>I141+I146</f>
        <v>1622176</v>
      </c>
      <c r="J148" s="17"/>
      <c r="K148" s="24">
        <f>K141+K146</f>
        <v>165219</v>
      </c>
      <c r="L148" s="17"/>
      <c r="M148" s="24">
        <f>M141+M146</f>
        <v>5245557</v>
      </c>
      <c r="N148" s="17"/>
      <c r="O148" s="24">
        <f>O141+O146</f>
        <v>269026</v>
      </c>
      <c r="P148" s="17" t="s">
        <v>10</v>
      </c>
      <c r="Q148" s="17"/>
      <c r="R148" s="17"/>
      <c r="S148" s="17"/>
    </row>
    <row r="149" spans="1:19" s="19" customFormat="1" ht="12.75" thickTop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</row>
  </sheetData>
  <sheetProtection/>
  <mergeCells count="3">
    <mergeCell ref="A3:O3"/>
    <mergeCell ref="A5:O5"/>
    <mergeCell ref="A6:O6"/>
  </mergeCells>
  <conditionalFormatting sqref="A13:IV149">
    <cfRule type="expression" priority="1" dxfId="0" stopIfTrue="1">
      <formula>MOD(ROW(),2)=1</formula>
    </cfRule>
  </conditionalFormatting>
  <printOptions horizontalCentered="1"/>
  <pageMargins left="0.25" right="0.25" top="0.5" bottom="0.5" header="0.5" footer="0.5"/>
  <pageSetup fitToHeight="0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2007-08-20T18:50:43Z</cp:lastPrinted>
  <dcterms:modified xsi:type="dcterms:W3CDTF">2007-08-21T16:04:07Z</dcterms:modified>
  <cp:category/>
  <cp:version/>
  <cp:contentType/>
  <cp:contentStatus/>
</cp:coreProperties>
</file>