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Area" localSheetId="0">'Analysis C2B'!$A$15:$Q$106</definedName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<sst xmlns="http://schemas.openxmlformats.org/spreadsheetml/2006/main" count="132" uniqueCount="81">
  <si>
    <t>LSU AT ALEXANDRIA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</si>
  <si>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</si>
  <si>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</si>
  <si>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</si>
  <si>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</si>
  <si>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</si>
  <si>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</si>
  <si>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</si>
  <si>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</si>
  <si>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</si>
  <si>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</si>
  <si>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</si>
  <si>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</si>
  <si>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</si>
  <si>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</si>
  <si>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ANALYSIS C-2B                         ANALYSIS OF CURRENT RESTRICTED FUND EXPENDITURES                         ANALYSIS C-2B 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</si>
  <si>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</si>
  <si>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</si>
  <si>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</si>
  <si>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</si>
  <si>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Distance learning programs</t>
  </si>
  <si>
    <t xml:space="preserve">   Interdisciplinary</t>
  </si>
  <si>
    <t xml:space="preserve">   Liberal arts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</si>
  <si>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</si>
  <si>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</si>
  <si>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</si>
  <si>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</si>
  <si>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Science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</si>
  <si>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</si>
  <si>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</si>
  <si>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</si>
  <si>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</si>
  <si>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</si>
  <si>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</si>
  <si>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</si>
  <si>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</si>
  <si>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</si>
  <si>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</si>
  <si>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</si>
  <si>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</si>
  <si>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</si>
  <si>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</si>
  <si>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</si>
  <si>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</si>
  <si>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</si>
  <si>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</si>
  <si>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</si>
  <si>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</si>
  <si>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Behavioral and social sciences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</si>
  <si>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</si>
  <si>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</si>
  <si>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</si>
  <si>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</si>
  <si>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</si>
  <si>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</si>
  <si>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</si>
  <si>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</si>
  <si>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</si>
  <si>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</si>
  <si>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 xml:space="preserve">   Nonmandatory transfers for-</t>
  </si>
  <si>
    <t xml:space="preserve">    Capital improvements</t>
  </si>
  <si>
    <t>Educational and general:</t>
  </si>
  <si>
    <t xml:space="preserve">   Hurricane relief</t>
  </si>
  <si>
    <t xml:space="preserve">   Academic affairs</t>
  </si>
  <si>
    <t xml:space="preserve">    Arts, english, and humanities</t>
  </si>
  <si>
    <t xml:space="preserve">   Campus mail</t>
  </si>
  <si>
    <t xml:space="preserve">   Office of the Chancellor</t>
  </si>
  <si>
    <t xml:space="preserve">    Allied health</t>
  </si>
  <si>
    <t xml:space="preserve">   LSUA downtown</t>
  </si>
  <si>
    <t xml:space="preserve">   Institutional advancement</t>
  </si>
  <si>
    <t xml:space="preserve">    Depreciation expense</t>
  </si>
  <si>
    <t xml:space="preserve">          Total educational and general expenditures</t>
  </si>
  <si>
    <t>FOR THE YEAR ENDED JUNE 30, 2008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</si>
  <si>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</si>
  <si>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</si>
  <si>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</si>
  <si>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</si>
  <si>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 xml:space="preserve">   Community service-youth programs</t>
  </si>
  <si>
    <t xml:space="preserve">   Media relations</t>
  </si>
  <si>
    <t xml:space="preserve">   Alterations and repairs</t>
  </si>
  <si>
    <t xml:space="preserve">   Mandatory transfers for principal and interest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</si>
</sst>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0" xfId="42" applyNumberFormat="1" applyFont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19" xfId="42" applyNumberFormat="1" applyFont="1" applyFill="1" applyBorder="1" applyAlignment="1">
      <alignment vertical="center"/>
    </xf>
    <xf numFmtId="165" fontId="4" fillId="0" borderId="20" xfId="42" applyNumberFormat="1" applyFont="1" applyFill="1" applyBorder="1" applyAlignment="1">
      <alignment vertical="center"/>
    </xf>
    <xf numFmtId="43" fontId="4" fillId="0" borderId="0" xfId="42" applyFont="1" applyFill="1" applyAlignment="1">
      <alignment vertical="center"/>
    </xf>
    <xf numFmtId="43" fontId="4" fillId="0" borderId="10" xfId="42" applyFont="1" applyFill="1" applyBorder="1" applyAlignment="1">
      <alignment vertical="center"/>
    </xf>
    <xf numFmtId="165" fontId="4" fillId="0" borderId="21" xfId="42" applyNumberFormat="1" applyFont="1" applyFill="1" applyBorder="1" applyAlignment="1">
      <alignment vertical="center"/>
    </xf>
    <xf numFmtId="44" fontId="4" fillId="0" borderId="0" xfId="44" applyFont="1" applyFill="1" applyAlignment="1">
      <alignment vertical="center"/>
    </xf>
    <xf numFmtId="167" fontId="4" fillId="0" borderId="0" xfId="44" applyNumberFormat="1" applyFont="1" applyFill="1" applyAlignment="1">
      <alignment vertical="center"/>
    </xf>
    <xf numFmtId="3" fontId="4" fillId="0" borderId="0" xfId="44" applyNumberFormat="1" applyFont="1" applyFill="1" applyAlignment="1">
      <alignment vertical="center"/>
    </xf>
    <xf numFmtId="167" fontId="4" fillId="0" borderId="0" xfId="44" applyNumberFormat="1" applyFont="1" applyFill="1" applyBorder="1" applyAlignment="1">
      <alignment vertical="center"/>
    </xf>
    <xf numFmtId="3" fontId="4" fillId="0" borderId="19" xfId="42" applyNumberFormat="1" applyFont="1" applyFill="1" applyBorder="1" applyAlignment="1">
      <alignment horizontal="right" vertical="center"/>
    </xf>
    <xf numFmtId="42" fontId="4" fillId="0" borderId="21" xfId="42" applyNumberFormat="1" applyFont="1" applyFill="1" applyBorder="1" applyAlignment="1">
      <alignment vertical="center"/>
    </xf>
    <xf numFmtId="165" fontId="4" fillId="0" borderId="22" xfId="42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1.2812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ht="12.75" thickBot="1">
      <c r="A1" s="16"/>
    </row>
    <row r="2" spans="1:17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2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ht="12">
      <c r="A5" s="33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">
      <c r="A6" s="33" t="s">
        <v>72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10.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10" spans="3:17" ht="12">
      <c r="C10" s="2" t="s">
        <v>1</v>
      </c>
      <c r="D10" s="2"/>
      <c r="E10" s="2"/>
      <c r="F10" s="2"/>
      <c r="G10" s="2"/>
      <c r="H10" s="2"/>
      <c r="I10" s="2"/>
      <c r="M10" s="2" t="s">
        <v>2</v>
      </c>
      <c r="N10" s="2"/>
      <c r="O10" s="2"/>
      <c r="P10" s="2"/>
      <c r="Q10" s="2"/>
    </row>
    <row r="11" spans="3:17" ht="1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 t="s">
        <v>3</v>
      </c>
    </row>
    <row r="12" spans="3:17" ht="12"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</v>
      </c>
      <c r="N12" s="3"/>
      <c r="O12" s="3"/>
      <c r="P12" s="3"/>
      <c r="Q12" s="3" t="s">
        <v>5</v>
      </c>
    </row>
    <row r="13" spans="3:17" ht="12">
      <c r="C13" s="4" t="s">
        <v>6</v>
      </c>
      <c r="D13" s="3"/>
      <c r="E13" s="4" t="s">
        <v>7</v>
      </c>
      <c r="F13" s="3"/>
      <c r="G13" s="4" t="s">
        <v>8</v>
      </c>
      <c r="H13" s="3"/>
      <c r="I13" s="4" t="s">
        <v>9</v>
      </c>
      <c r="J13" s="3"/>
      <c r="K13" s="4" t="s">
        <v>10</v>
      </c>
      <c r="L13" s="3"/>
      <c r="M13" s="4" t="s">
        <v>11</v>
      </c>
      <c r="N13" s="3"/>
      <c r="O13" s="4" t="s">
        <v>12</v>
      </c>
      <c r="P13" s="3"/>
      <c r="Q13" s="4" t="s">
        <v>13</v>
      </c>
    </row>
    <row r="14" spans="3:17" ht="12">
      <c r="C14" s="15"/>
      <c r="D14" s="3"/>
      <c r="E14" s="15"/>
      <c r="F14" s="3"/>
      <c r="G14" s="15"/>
      <c r="H14" s="3"/>
      <c r="I14" s="15"/>
      <c r="J14" s="3"/>
      <c r="K14" s="15"/>
      <c r="L14" s="3"/>
      <c r="M14" s="15"/>
      <c r="N14" s="3"/>
      <c r="O14" s="15"/>
      <c r="P14" s="3"/>
      <c r="Q14" s="15"/>
    </row>
    <row r="15" s="16" customFormat="1" ht="12">
      <c r="A15" s="16" t="s">
        <v>61</v>
      </c>
    </row>
    <row r="16" s="16" customFormat="1" ht="12"/>
    <row r="17" spans="1:17" s="16" customFormat="1" ht="12">
      <c r="A17" s="16" t="s">
        <v>47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6" customFormat="1" ht="12">
      <c r="A18" s="16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17"/>
      <c r="Q18" s="17"/>
    </row>
    <row r="19" spans="1:17" s="26" customFormat="1" ht="12">
      <c r="A19" s="26" t="s">
        <v>64</v>
      </c>
      <c r="C19" s="26">
        <v>0</v>
      </c>
      <c r="E19" s="27">
        <v>5517</v>
      </c>
      <c r="G19" s="28">
        <v>1599</v>
      </c>
      <c r="I19" s="26">
        <v>0</v>
      </c>
      <c r="K19" s="27">
        <f>IF(SUM(C19:I19)=SUM(M19:Q19),SUM(C19:I19),SUM(M19:Q19)-SUM(C19:I19))</f>
        <v>7116</v>
      </c>
      <c r="M19" s="27">
        <v>5254</v>
      </c>
      <c r="N19" s="27"/>
      <c r="O19" s="29">
        <v>1599</v>
      </c>
      <c r="P19" s="27"/>
      <c r="Q19" s="27">
        <v>263</v>
      </c>
    </row>
    <row r="20" spans="1:17" s="16" customFormat="1" ht="12">
      <c r="A20" s="16" t="s">
        <v>48</v>
      </c>
      <c r="C20" s="17">
        <v>0</v>
      </c>
      <c r="D20" s="17"/>
      <c r="E20" s="17">
        <v>5301</v>
      </c>
      <c r="F20" s="17"/>
      <c r="G20" s="23">
        <v>0</v>
      </c>
      <c r="H20" s="17"/>
      <c r="I20" s="17">
        <v>0</v>
      </c>
      <c r="J20" s="17"/>
      <c r="K20" s="17">
        <f>IF(SUM(C20:I20)=SUM(M20:Q20),SUM(C20:I20),SUM(M20:Q20)-SUM(C20:I20))</f>
        <v>5301</v>
      </c>
      <c r="L20" s="17"/>
      <c r="M20" s="17">
        <v>5048</v>
      </c>
      <c r="N20" s="17"/>
      <c r="O20" s="19">
        <v>0</v>
      </c>
      <c r="P20" s="17"/>
      <c r="Q20" s="17">
        <v>253</v>
      </c>
    </row>
    <row r="21" spans="1:17" s="16" customFormat="1" ht="12">
      <c r="A21" s="16" t="s">
        <v>49</v>
      </c>
      <c r="C21" s="17">
        <v>2760</v>
      </c>
      <c r="D21" s="17"/>
      <c r="E21" s="17">
        <v>5591</v>
      </c>
      <c r="F21" s="17"/>
      <c r="G21" s="23">
        <v>0</v>
      </c>
      <c r="H21" s="17"/>
      <c r="I21" s="17">
        <v>0</v>
      </c>
      <c r="J21" s="17"/>
      <c r="K21" s="17">
        <f aca="true" t="shared" si="0" ref="K21:K84">IF(SUM(C21:I21)=SUM(M21:Q21),SUM(C21:I21),SUM(M21:Q21)-SUM(C21:I21))</f>
        <v>8351</v>
      </c>
      <c r="L21" s="17"/>
      <c r="M21" s="19">
        <v>5325</v>
      </c>
      <c r="N21" s="17"/>
      <c r="O21" s="19">
        <v>2760</v>
      </c>
      <c r="P21" s="17"/>
      <c r="Q21" s="19">
        <v>266</v>
      </c>
    </row>
    <row r="22" spans="1:17" s="16" customFormat="1" ht="12">
      <c r="A22" s="16" t="s">
        <v>50</v>
      </c>
      <c r="C22" s="18">
        <v>148180</v>
      </c>
      <c r="D22" s="17"/>
      <c r="E22" s="18">
        <v>642</v>
      </c>
      <c r="F22" s="17"/>
      <c r="G22" s="24">
        <v>0</v>
      </c>
      <c r="H22" s="17"/>
      <c r="I22" s="18">
        <v>0</v>
      </c>
      <c r="J22" s="17"/>
      <c r="K22" s="18">
        <f t="shared" si="0"/>
        <v>148822</v>
      </c>
      <c r="L22" s="17"/>
      <c r="M22" s="18">
        <v>35555</v>
      </c>
      <c r="N22" s="17"/>
      <c r="O22" s="18">
        <v>109713</v>
      </c>
      <c r="P22" s="17"/>
      <c r="Q22" s="18">
        <v>3554</v>
      </c>
    </row>
    <row r="23" spans="1:17" s="16" customFormat="1" ht="12">
      <c r="A23" s="16" t="s">
        <v>45</v>
      </c>
      <c r="C23" s="21">
        <f>SUM(C19:C22)</f>
        <v>150940</v>
      </c>
      <c r="D23" s="17"/>
      <c r="E23" s="21">
        <f>SUM(E19:E22)</f>
        <v>17051</v>
      </c>
      <c r="F23" s="17"/>
      <c r="G23" s="30">
        <f>SUM(G19:G22)</f>
        <v>1599</v>
      </c>
      <c r="H23" s="17"/>
      <c r="I23" s="21">
        <f>SUM(I19:I22)</f>
        <v>0</v>
      </c>
      <c r="J23" s="17"/>
      <c r="K23" s="21">
        <f t="shared" si="0"/>
        <v>169590</v>
      </c>
      <c r="L23" s="17"/>
      <c r="M23" s="21">
        <f>SUM(M19:M22)</f>
        <v>51182</v>
      </c>
      <c r="N23" s="17"/>
      <c r="O23" s="21">
        <f>SUM(O19:O22)</f>
        <v>114072</v>
      </c>
      <c r="P23" s="17"/>
      <c r="Q23" s="21">
        <f>SUM(Q19:Q22)</f>
        <v>4336</v>
      </c>
    </row>
    <row r="24" spans="3:17" s="16" customFormat="1" ht="12">
      <c r="C24" s="19"/>
      <c r="D24" s="19"/>
      <c r="E24" s="19"/>
      <c r="F24" s="19"/>
      <c r="G24" s="19"/>
      <c r="H24" s="19"/>
      <c r="I24" s="19"/>
      <c r="J24" s="19"/>
      <c r="K24" s="17"/>
      <c r="L24" s="19"/>
      <c r="M24" s="19"/>
      <c r="N24" s="19"/>
      <c r="O24" s="19"/>
      <c r="P24" s="19"/>
      <c r="Q24" s="19"/>
    </row>
    <row r="25" spans="1:17" s="16" customFormat="1" ht="12">
      <c r="A25" s="16" t="s">
        <v>19</v>
      </c>
      <c r="B25" s="16" t="s">
        <v>14</v>
      </c>
      <c r="C25" s="18">
        <v>245427</v>
      </c>
      <c r="D25" s="19"/>
      <c r="E25" s="18">
        <v>0</v>
      </c>
      <c r="F25" s="19"/>
      <c r="G25" s="18">
        <v>0</v>
      </c>
      <c r="H25" s="19"/>
      <c r="I25" s="18">
        <v>0</v>
      </c>
      <c r="J25" s="19"/>
      <c r="K25" s="18">
        <f t="shared" si="0"/>
        <v>245427</v>
      </c>
      <c r="L25" s="19"/>
      <c r="M25" s="18">
        <v>27659</v>
      </c>
      <c r="N25" s="19"/>
      <c r="O25" s="18">
        <v>206081</v>
      </c>
      <c r="P25" s="19"/>
      <c r="Q25" s="18">
        <v>11687</v>
      </c>
    </row>
    <row r="26" spans="3:17" s="16" customFormat="1" ht="12">
      <c r="C26" s="19"/>
      <c r="D26" s="19"/>
      <c r="E26" s="19"/>
      <c r="F26" s="19"/>
      <c r="G26" s="19"/>
      <c r="H26" s="19"/>
      <c r="I26" s="19"/>
      <c r="J26" s="19"/>
      <c r="K26" s="17"/>
      <c r="L26" s="19"/>
      <c r="M26" s="19"/>
      <c r="N26" s="19"/>
      <c r="O26" s="19"/>
      <c r="P26" s="19"/>
      <c r="Q26" s="19"/>
    </row>
    <row r="27" spans="1:17" s="16" customFormat="1" ht="12">
      <c r="A27" s="16" t="s">
        <v>20</v>
      </c>
      <c r="C27" s="18">
        <v>5400</v>
      </c>
      <c r="D27" s="19"/>
      <c r="E27" s="18">
        <v>0</v>
      </c>
      <c r="F27" s="19"/>
      <c r="G27" s="18">
        <v>0</v>
      </c>
      <c r="H27" s="19"/>
      <c r="I27" s="18">
        <v>0</v>
      </c>
      <c r="J27" s="19"/>
      <c r="K27" s="18">
        <f t="shared" si="0"/>
        <v>5400</v>
      </c>
      <c r="L27" s="19"/>
      <c r="M27" s="18">
        <v>0</v>
      </c>
      <c r="N27" s="19"/>
      <c r="O27" s="18">
        <v>5400</v>
      </c>
      <c r="P27" s="19"/>
      <c r="Q27" s="18">
        <v>0</v>
      </c>
    </row>
    <row r="28" spans="3:17" s="16" customFormat="1" ht="12">
      <c r="C28" s="19"/>
      <c r="D28" s="19"/>
      <c r="E28" s="19"/>
      <c r="F28" s="19"/>
      <c r="G28" s="19"/>
      <c r="H28" s="19"/>
      <c r="I28" s="19"/>
      <c r="J28" s="19"/>
      <c r="K28" s="17"/>
      <c r="L28" s="19"/>
      <c r="M28" s="19"/>
      <c r="N28" s="19"/>
      <c r="O28" s="19"/>
      <c r="P28" s="19"/>
      <c r="Q28" s="19"/>
    </row>
    <row r="29" spans="1:17" s="16" customFormat="1" ht="12">
      <c r="A29" s="16" t="s">
        <v>21</v>
      </c>
      <c r="B29" s="16" t="s">
        <v>14</v>
      </c>
      <c r="C29" s="18">
        <v>0</v>
      </c>
      <c r="D29" s="19"/>
      <c r="E29" s="18">
        <v>0</v>
      </c>
      <c r="F29" s="19"/>
      <c r="G29" s="18">
        <v>6791</v>
      </c>
      <c r="H29" s="19"/>
      <c r="I29" s="18">
        <v>4213</v>
      </c>
      <c r="J29" s="19"/>
      <c r="K29" s="18">
        <f t="shared" si="0"/>
        <v>11004</v>
      </c>
      <c r="L29" s="19"/>
      <c r="M29" s="18">
        <v>8264</v>
      </c>
      <c r="N29" s="19"/>
      <c r="O29" s="18">
        <v>2740</v>
      </c>
      <c r="P29" s="19"/>
      <c r="Q29" s="18">
        <v>0</v>
      </c>
    </row>
    <row r="30" spans="3:17" s="16" customFormat="1" ht="12">
      <c r="C30" s="19"/>
      <c r="D30" s="19"/>
      <c r="E30" s="19"/>
      <c r="F30" s="19"/>
      <c r="G30" s="19"/>
      <c r="H30" s="19"/>
      <c r="I30" s="19"/>
      <c r="J30" s="19"/>
      <c r="K30" s="17"/>
      <c r="L30" s="19"/>
      <c r="M30" s="19"/>
      <c r="N30" s="19"/>
      <c r="O30" s="19"/>
      <c r="P30" s="19"/>
      <c r="Q30" s="19"/>
    </row>
    <row r="31" spans="1:17" s="16" customFormat="1" ht="12">
      <c r="A31" s="16" t="s">
        <v>22</v>
      </c>
      <c r="B31" s="16" t="s">
        <v>14</v>
      </c>
      <c r="C31" s="18">
        <v>0</v>
      </c>
      <c r="D31" s="19"/>
      <c r="E31" s="18">
        <v>0</v>
      </c>
      <c r="F31" s="19"/>
      <c r="G31" s="18">
        <v>8168</v>
      </c>
      <c r="H31" s="19"/>
      <c r="I31" s="18">
        <v>4680</v>
      </c>
      <c r="J31" s="19"/>
      <c r="K31" s="18">
        <f t="shared" si="0"/>
        <v>12848</v>
      </c>
      <c r="L31" s="19"/>
      <c r="M31" s="18">
        <v>12395</v>
      </c>
      <c r="N31" s="19"/>
      <c r="O31" s="18">
        <v>453</v>
      </c>
      <c r="P31" s="19"/>
      <c r="Q31" s="18">
        <v>0</v>
      </c>
    </row>
    <row r="32" spans="3:17" s="16" customFormat="1" ht="1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6" customFormat="1" ht="12">
      <c r="A33" s="16" t="s">
        <v>23</v>
      </c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s="16" customFormat="1" ht="12">
      <c r="A34" s="16" t="s">
        <v>67</v>
      </c>
      <c r="C34" s="17">
        <v>68118</v>
      </c>
      <c r="D34" s="17"/>
      <c r="E34" s="17">
        <v>0</v>
      </c>
      <c r="F34" s="17"/>
      <c r="G34" s="17">
        <v>0</v>
      </c>
      <c r="H34" s="17"/>
      <c r="I34" s="17">
        <v>0</v>
      </c>
      <c r="J34" s="17"/>
      <c r="K34" s="17">
        <f t="shared" si="0"/>
        <v>68118</v>
      </c>
      <c r="L34" s="17"/>
      <c r="M34" s="17">
        <v>0</v>
      </c>
      <c r="N34" s="17"/>
      <c r="O34" s="17">
        <v>68118</v>
      </c>
      <c r="P34" s="17"/>
      <c r="Q34" s="17">
        <v>0</v>
      </c>
    </row>
    <row r="35" spans="1:17" s="16" customFormat="1" ht="12">
      <c r="A35" s="16" t="s">
        <v>24</v>
      </c>
      <c r="C35" s="17">
        <v>0</v>
      </c>
      <c r="D35" s="17"/>
      <c r="E35" s="17">
        <v>3796</v>
      </c>
      <c r="F35" s="17"/>
      <c r="G35" s="17">
        <v>47571</v>
      </c>
      <c r="H35" s="17"/>
      <c r="I35" s="17">
        <v>53345</v>
      </c>
      <c r="J35" s="17"/>
      <c r="K35" s="17">
        <f t="shared" si="0"/>
        <v>104712</v>
      </c>
      <c r="L35" s="17"/>
      <c r="M35" s="17">
        <v>103180</v>
      </c>
      <c r="N35" s="17"/>
      <c r="O35" s="17">
        <v>1351</v>
      </c>
      <c r="P35" s="17"/>
      <c r="Q35" s="17">
        <v>181</v>
      </c>
    </row>
    <row r="36" spans="1:17" s="16" customFormat="1" ht="12">
      <c r="A36" s="16" t="s">
        <v>25</v>
      </c>
      <c r="C36" s="17">
        <v>587</v>
      </c>
      <c r="D36" s="17"/>
      <c r="E36" s="17">
        <v>5497</v>
      </c>
      <c r="F36" s="17"/>
      <c r="G36" s="17">
        <v>4050</v>
      </c>
      <c r="H36" s="17"/>
      <c r="I36" s="17">
        <v>1570</v>
      </c>
      <c r="J36" s="17"/>
      <c r="K36" s="17">
        <f t="shared" si="0"/>
        <v>11704</v>
      </c>
      <c r="L36" s="17"/>
      <c r="M36" s="17">
        <v>9367</v>
      </c>
      <c r="N36" s="17"/>
      <c r="O36" s="17">
        <v>2075</v>
      </c>
      <c r="P36" s="17"/>
      <c r="Q36" s="17">
        <v>262</v>
      </c>
    </row>
    <row r="37" spans="1:17" s="16" customFormat="1" ht="12">
      <c r="A37" s="16" t="s">
        <v>26</v>
      </c>
      <c r="C37" s="18">
        <v>101247</v>
      </c>
      <c r="D37" s="17"/>
      <c r="E37" s="18">
        <v>2201</v>
      </c>
      <c r="F37" s="17"/>
      <c r="G37" s="18">
        <v>125995</v>
      </c>
      <c r="H37" s="17"/>
      <c r="I37" s="18">
        <v>5417</v>
      </c>
      <c r="J37" s="17"/>
      <c r="K37" s="18">
        <f t="shared" si="0"/>
        <v>234860</v>
      </c>
      <c r="L37" s="17"/>
      <c r="M37" s="18">
        <v>185387</v>
      </c>
      <c r="N37" s="17"/>
      <c r="O37" s="18">
        <v>49367</v>
      </c>
      <c r="P37" s="17"/>
      <c r="Q37" s="18">
        <v>106</v>
      </c>
    </row>
    <row r="38" spans="1:17" s="16" customFormat="1" ht="12">
      <c r="A38" s="16" t="s">
        <v>17</v>
      </c>
      <c r="C38" s="21">
        <f>SUM(C34:C37)</f>
        <v>169952</v>
      </c>
      <c r="D38" s="17"/>
      <c r="E38" s="21">
        <f>SUM(E34:E37)</f>
        <v>11494</v>
      </c>
      <c r="F38" s="17"/>
      <c r="G38" s="21">
        <f>SUM(G34:G37)</f>
        <v>177616</v>
      </c>
      <c r="H38" s="17"/>
      <c r="I38" s="21">
        <f>SUM(I34:I37)</f>
        <v>60332</v>
      </c>
      <c r="J38" s="17"/>
      <c r="K38" s="21">
        <f t="shared" si="0"/>
        <v>419394</v>
      </c>
      <c r="L38" s="17"/>
      <c r="M38" s="21">
        <f>SUM(M34:M37)</f>
        <v>297934</v>
      </c>
      <c r="N38" s="17"/>
      <c r="O38" s="21">
        <f>SUM(O34:O37)</f>
        <v>120911</v>
      </c>
      <c r="P38" s="17"/>
      <c r="Q38" s="21">
        <f>SUM(Q34:Q37)</f>
        <v>549</v>
      </c>
    </row>
    <row r="39" spans="3:17" s="16" customFormat="1" ht="1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s="16" customFormat="1" ht="12">
      <c r="A40" s="16" t="s">
        <v>27</v>
      </c>
      <c r="C40" s="18">
        <v>0</v>
      </c>
      <c r="D40" s="19"/>
      <c r="E40" s="18">
        <v>0</v>
      </c>
      <c r="F40" s="19"/>
      <c r="G40" s="18">
        <v>10128</v>
      </c>
      <c r="H40" s="19"/>
      <c r="I40" s="18">
        <v>4620</v>
      </c>
      <c r="J40" s="19"/>
      <c r="K40" s="18">
        <f t="shared" si="0"/>
        <v>14748</v>
      </c>
      <c r="L40" s="19"/>
      <c r="M40" s="18">
        <v>12395</v>
      </c>
      <c r="N40" s="19"/>
      <c r="O40" s="18">
        <v>2353</v>
      </c>
      <c r="P40" s="19"/>
      <c r="Q40" s="18">
        <v>0</v>
      </c>
    </row>
    <row r="41" spans="3:17" s="16" customFormat="1" ht="12">
      <c r="C41" s="19"/>
      <c r="D41" s="19"/>
      <c r="E41" s="19"/>
      <c r="F41" s="19"/>
      <c r="G41" s="19"/>
      <c r="H41" s="19"/>
      <c r="I41" s="19"/>
      <c r="J41" s="19"/>
      <c r="K41" s="17"/>
      <c r="L41" s="19"/>
      <c r="M41" s="19"/>
      <c r="N41" s="19"/>
      <c r="O41" s="19"/>
      <c r="P41" s="19"/>
      <c r="Q41" s="19"/>
    </row>
    <row r="42" spans="1:17" s="16" customFormat="1" ht="12">
      <c r="A42" s="16" t="s">
        <v>28</v>
      </c>
      <c r="C42" s="18">
        <v>0</v>
      </c>
      <c r="D42" s="17"/>
      <c r="E42" s="18">
        <v>0</v>
      </c>
      <c r="F42" s="17"/>
      <c r="G42" s="18">
        <v>0</v>
      </c>
      <c r="H42" s="17"/>
      <c r="I42" s="18">
        <v>254448</v>
      </c>
      <c r="J42" s="17"/>
      <c r="K42" s="18">
        <f t="shared" si="0"/>
        <v>254448</v>
      </c>
      <c r="L42" s="17"/>
      <c r="M42" s="22">
        <v>61195</v>
      </c>
      <c r="N42" s="17"/>
      <c r="O42" s="22">
        <v>193253</v>
      </c>
      <c r="P42" s="17"/>
      <c r="Q42" s="22">
        <v>0</v>
      </c>
    </row>
    <row r="43" spans="3:17" s="16" customFormat="1" ht="12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16" customFormat="1" ht="12">
      <c r="A44" s="16" t="s">
        <v>37</v>
      </c>
      <c r="B44" s="16" t="s">
        <v>14</v>
      </c>
      <c r="C44" s="18">
        <f>SUM(C23+C31+C29+C27+C25+C38+C40+C42)</f>
        <v>571719</v>
      </c>
      <c r="D44" s="17"/>
      <c r="E44" s="18">
        <f>SUM(E23+E31+E29+E27+E25+E38+E40+E42)</f>
        <v>28545</v>
      </c>
      <c r="F44" s="17"/>
      <c r="G44" s="18">
        <f>SUM(G23+G31+G29+G27+G25+G38+G40+G42)</f>
        <v>204302</v>
      </c>
      <c r="H44" s="17"/>
      <c r="I44" s="18">
        <f>SUM(I23+I31+I29+I27+I25+I38+I40+I42)</f>
        <v>328293</v>
      </c>
      <c r="J44" s="17"/>
      <c r="K44" s="18">
        <f t="shared" si="0"/>
        <v>1132859</v>
      </c>
      <c r="L44" s="17"/>
      <c r="M44" s="18">
        <f>SUM(M23+M31+M29+M27+M25+M38+M40+M42)</f>
        <v>471024</v>
      </c>
      <c r="N44" s="19"/>
      <c r="O44" s="18">
        <f>SUM(O23+O31+O29+O27+O25+O38+O40+O42)</f>
        <v>645263</v>
      </c>
      <c r="P44" s="19"/>
      <c r="Q44" s="18">
        <f>SUM(Q23+Q31+Q29+Q27+Q25+Q38+Q40+Q42)</f>
        <v>16572</v>
      </c>
    </row>
    <row r="45" spans="3:17" s="16" customFormat="1" ht="12">
      <c r="C45" s="19"/>
      <c r="D45" s="17"/>
      <c r="E45" s="19"/>
      <c r="F45" s="17"/>
      <c r="G45" s="19"/>
      <c r="H45" s="17"/>
      <c r="I45" s="19"/>
      <c r="J45" s="17"/>
      <c r="K45" s="19"/>
      <c r="L45" s="17"/>
      <c r="M45" s="19"/>
      <c r="N45" s="19"/>
      <c r="O45" s="19"/>
      <c r="P45" s="19"/>
      <c r="Q45" s="19"/>
    </row>
    <row r="46" spans="1:17" s="16" customFormat="1" ht="12">
      <c r="A46" s="16" t="s">
        <v>73</v>
      </c>
      <c r="C46" s="19"/>
      <c r="D46" s="17"/>
      <c r="E46" s="19"/>
      <c r="F46" s="17"/>
      <c r="G46" s="19"/>
      <c r="H46" s="17"/>
      <c r="I46" s="19"/>
      <c r="J46" s="17"/>
      <c r="K46" s="19"/>
      <c r="L46" s="17"/>
      <c r="M46" s="19"/>
      <c r="N46" s="19"/>
      <c r="O46" s="19"/>
      <c r="P46" s="19"/>
      <c r="Q46" s="19"/>
    </row>
    <row r="47" spans="1:17" s="16" customFormat="1" ht="12">
      <c r="A47" s="16" t="s">
        <v>74</v>
      </c>
      <c r="C47" s="19">
        <v>0</v>
      </c>
      <c r="D47" s="17"/>
      <c r="E47" s="19">
        <v>24377</v>
      </c>
      <c r="F47" s="17"/>
      <c r="G47" s="19">
        <v>0</v>
      </c>
      <c r="H47" s="17"/>
      <c r="I47" s="19">
        <v>0</v>
      </c>
      <c r="J47" s="17"/>
      <c r="K47" s="19">
        <f t="shared" si="0"/>
        <v>24377</v>
      </c>
      <c r="L47" s="17"/>
      <c r="M47" s="19">
        <v>24349</v>
      </c>
      <c r="N47" s="19"/>
      <c r="O47" s="19">
        <v>28</v>
      </c>
      <c r="P47" s="19"/>
      <c r="Q47" s="19">
        <v>0</v>
      </c>
    </row>
    <row r="48" spans="1:17" s="16" customFormat="1" ht="12">
      <c r="A48" s="16" t="s">
        <v>75</v>
      </c>
      <c r="C48" s="32">
        <v>7079</v>
      </c>
      <c r="D48" s="17"/>
      <c r="E48" s="32">
        <v>0</v>
      </c>
      <c r="F48" s="17"/>
      <c r="G48" s="32">
        <v>0</v>
      </c>
      <c r="H48" s="17"/>
      <c r="I48" s="32">
        <v>0</v>
      </c>
      <c r="J48" s="17"/>
      <c r="K48" s="32">
        <f t="shared" si="0"/>
        <v>7079</v>
      </c>
      <c r="L48" s="17"/>
      <c r="M48" s="32">
        <v>6316</v>
      </c>
      <c r="N48" s="19"/>
      <c r="O48" s="32">
        <v>763</v>
      </c>
      <c r="P48" s="19"/>
      <c r="Q48" s="32">
        <v>0</v>
      </c>
    </row>
    <row r="49" spans="3:17" s="16" customFormat="1" ht="12">
      <c r="C49" s="19"/>
      <c r="D49" s="17"/>
      <c r="E49" s="19"/>
      <c r="F49" s="17"/>
      <c r="G49" s="19"/>
      <c r="H49" s="17"/>
      <c r="I49" s="19"/>
      <c r="J49" s="17"/>
      <c r="K49" s="19"/>
      <c r="L49" s="17"/>
      <c r="M49" s="19"/>
      <c r="N49" s="19"/>
      <c r="O49" s="19"/>
      <c r="P49" s="19"/>
      <c r="Q49" s="19"/>
    </row>
    <row r="50" spans="1:17" s="16" customFormat="1" ht="12">
      <c r="A50" s="16" t="s">
        <v>76</v>
      </c>
      <c r="C50" s="32">
        <f>SUM(C47:C49)</f>
        <v>7079</v>
      </c>
      <c r="D50" s="17"/>
      <c r="E50" s="32">
        <f>SUM(E47:E49)</f>
        <v>24377</v>
      </c>
      <c r="F50" s="17"/>
      <c r="G50" s="32">
        <f>SUM(G47:G49)</f>
        <v>0</v>
      </c>
      <c r="H50" s="17"/>
      <c r="I50" s="32">
        <f>SUM(I47:I49)</f>
        <v>0</v>
      </c>
      <c r="J50" s="17"/>
      <c r="K50" s="32">
        <f t="shared" si="0"/>
        <v>31456</v>
      </c>
      <c r="L50" s="17"/>
      <c r="M50" s="32">
        <f>SUM(M47:M49)</f>
        <v>30665</v>
      </c>
      <c r="N50" s="19"/>
      <c r="O50" s="32">
        <f>SUM(O47:O49)</f>
        <v>791</v>
      </c>
      <c r="P50" s="19"/>
      <c r="Q50" s="32">
        <f>SUM(Q47:Q49)</f>
        <v>0</v>
      </c>
    </row>
    <row r="51" spans="3:17" s="16" customFormat="1" ht="12">
      <c r="C51" s="19"/>
      <c r="D51" s="17"/>
      <c r="E51" s="19"/>
      <c r="F51" s="17"/>
      <c r="G51" s="19"/>
      <c r="H51" s="17"/>
      <c r="I51" s="19"/>
      <c r="J51" s="17"/>
      <c r="K51" s="17"/>
      <c r="L51" s="17"/>
      <c r="M51" s="19"/>
      <c r="N51" s="17"/>
      <c r="O51" s="19"/>
      <c r="P51" s="17"/>
      <c r="Q51" s="19"/>
    </row>
    <row r="52" spans="1:17" s="16" customFormat="1" ht="12">
      <c r="A52" s="16" t="s">
        <v>51</v>
      </c>
      <c r="C52" s="19"/>
      <c r="D52" s="17"/>
      <c r="E52" s="19"/>
      <c r="F52" s="17"/>
      <c r="G52" s="19"/>
      <c r="H52" s="17"/>
      <c r="I52" s="19"/>
      <c r="J52" s="17"/>
      <c r="K52" s="17"/>
      <c r="L52" s="17"/>
      <c r="M52" s="19"/>
      <c r="N52" s="17"/>
      <c r="O52" s="19"/>
      <c r="P52" s="17"/>
      <c r="Q52" s="19"/>
    </row>
    <row r="53" spans="1:17" s="16" customFormat="1" ht="12">
      <c r="A53" s="16" t="s">
        <v>77</v>
      </c>
      <c r="C53" s="19">
        <v>0</v>
      </c>
      <c r="D53" s="17"/>
      <c r="E53" s="19">
        <v>0</v>
      </c>
      <c r="F53" s="17"/>
      <c r="G53" s="19">
        <v>3543</v>
      </c>
      <c r="H53" s="17"/>
      <c r="I53" s="19">
        <v>0</v>
      </c>
      <c r="J53" s="17"/>
      <c r="K53" s="17">
        <f t="shared" si="0"/>
        <v>3543</v>
      </c>
      <c r="L53" s="17"/>
      <c r="M53" s="19">
        <v>0</v>
      </c>
      <c r="N53" s="17"/>
      <c r="O53" s="19">
        <v>3543</v>
      </c>
      <c r="P53" s="17"/>
      <c r="Q53" s="19">
        <v>0</v>
      </c>
    </row>
    <row r="54" spans="1:17" s="16" customFormat="1" ht="12">
      <c r="A54" s="16" t="s">
        <v>18</v>
      </c>
      <c r="C54" s="19">
        <v>188356</v>
      </c>
      <c r="D54" s="17"/>
      <c r="E54" s="19">
        <v>0</v>
      </c>
      <c r="F54" s="17"/>
      <c r="G54" s="19">
        <v>0</v>
      </c>
      <c r="H54" s="17"/>
      <c r="I54" s="19">
        <v>0</v>
      </c>
      <c r="J54" s="17"/>
      <c r="K54" s="19">
        <f t="shared" si="0"/>
        <v>188356</v>
      </c>
      <c r="L54" s="17"/>
      <c r="M54" s="19">
        <v>6846</v>
      </c>
      <c r="N54" s="17"/>
      <c r="O54" s="19">
        <v>181510</v>
      </c>
      <c r="P54" s="17"/>
      <c r="Q54" s="19">
        <v>0</v>
      </c>
    </row>
    <row r="55" spans="1:17" s="16" customFormat="1" ht="12">
      <c r="A55" s="16" t="s">
        <v>62</v>
      </c>
      <c r="C55" s="18">
        <v>1240</v>
      </c>
      <c r="D55" s="17"/>
      <c r="E55" s="18">
        <v>0</v>
      </c>
      <c r="F55" s="17"/>
      <c r="G55" s="18">
        <v>0</v>
      </c>
      <c r="H55" s="17"/>
      <c r="I55" s="18">
        <v>0</v>
      </c>
      <c r="J55" s="17"/>
      <c r="K55" s="18">
        <f t="shared" si="0"/>
        <v>1240</v>
      </c>
      <c r="L55" s="17"/>
      <c r="M55" s="18">
        <v>0</v>
      </c>
      <c r="N55" s="17"/>
      <c r="O55" s="18">
        <v>1204</v>
      </c>
      <c r="P55" s="17"/>
      <c r="Q55" s="18">
        <v>36</v>
      </c>
    </row>
    <row r="56" spans="3:17" s="16" customFormat="1" ht="12">
      <c r="C56" s="19"/>
      <c r="D56" s="17"/>
      <c r="E56" s="19"/>
      <c r="F56" s="17"/>
      <c r="G56" s="19"/>
      <c r="H56" s="17"/>
      <c r="I56" s="19"/>
      <c r="J56" s="17"/>
      <c r="K56" s="17"/>
      <c r="L56" s="17"/>
      <c r="M56" s="19"/>
      <c r="N56" s="17"/>
      <c r="O56" s="19"/>
      <c r="P56" s="17"/>
      <c r="Q56" s="19"/>
    </row>
    <row r="57" spans="1:17" s="16" customFormat="1" ht="12">
      <c r="A57" s="16" t="s">
        <v>38</v>
      </c>
      <c r="C57" s="18">
        <f>SUM(C53:C55)</f>
        <v>189596</v>
      </c>
      <c r="D57" s="17"/>
      <c r="E57" s="18">
        <f>SUM(E53:E55)</f>
        <v>0</v>
      </c>
      <c r="F57" s="17"/>
      <c r="G57" s="18">
        <f>SUM(G53:G55)</f>
        <v>3543</v>
      </c>
      <c r="H57" s="17"/>
      <c r="I57" s="18">
        <f>SUM(I53:I55)</f>
        <v>0</v>
      </c>
      <c r="J57" s="17"/>
      <c r="K57" s="18">
        <f t="shared" si="0"/>
        <v>193139</v>
      </c>
      <c r="L57" s="17"/>
      <c r="M57" s="18">
        <f>SUM(M53:M55)</f>
        <v>6846</v>
      </c>
      <c r="N57" s="17"/>
      <c r="O57" s="18">
        <f>SUM(O53:O55)</f>
        <v>186257</v>
      </c>
      <c r="P57" s="17"/>
      <c r="Q57" s="18">
        <f>SUM(Q53:Q55)</f>
        <v>36</v>
      </c>
    </row>
    <row r="58" spans="2:17" s="16" customFormat="1" ht="12">
      <c r="B58" s="16" t="s">
        <v>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s="16" customFormat="1" ht="12">
      <c r="A59" s="16" t="s">
        <v>52</v>
      </c>
      <c r="B59" s="16" t="s">
        <v>14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16" customFormat="1" ht="12">
      <c r="A60" s="16" t="s">
        <v>63</v>
      </c>
      <c r="C60" s="17">
        <v>0</v>
      </c>
      <c r="D60" s="17"/>
      <c r="E60" s="17">
        <v>0</v>
      </c>
      <c r="F60" s="17"/>
      <c r="G60" s="17">
        <v>0</v>
      </c>
      <c r="H60" s="17"/>
      <c r="I60" s="17">
        <v>8065</v>
      </c>
      <c r="J60" s="17"/>
      <c r="K60" s="17">
        <f t="shared" si="0"/>
        <v>8065</v>
      </c>
      <c r="L60" s="17"/>
      <c r="M60" s="17">
        <v>8065</v>
      </c>
      <c r="N60" s="17"/>
      <c r="O60" s="17">
        <v>0</v>
      </c>
      <c r="P60" s="17"/>
      <c r="Q60" s="17">
        <v>0</v>
      </c>
    </row>
    <row r="61" spans="1:17" s="20" customFormat="1" ht="12">
      <c r="A61" s="20" t="s">
        <v>29</v>
      </c>
      <c r="B61" s="20" t="s">
        <v>14</v>
      </c>
      <c r="C61" s="19">
        <v>0</v>
      </c>
      <c r="D61" s="19"/>
      <c r="E61" s="19">
        <v>18202</v>
      </c>
      <c r="F61" s="19"/>
      <c r="G61" s="19">
        <v>0</v>
      </c>
      <c r="H61" s="19"/>
      <c r="I61" s="19">
        <v>0</v>
      </c>
      <c r="J61" s="19"/>
      <c r="K61" s="17">
        <f t="shared" si="0"/>
        <v>18202</v>
      </c>
      <c r="L61" s="19"/>
      <c r="M61" s="19">
        <v>17335</v>
      </c>
      <c r="N61" s="19"/>
      <c r="O61" s="19">
        <v>0</v>
      </c>
      <c r="P61" s="19"/>
      <c r="Q61" s="19">
        <v>867</v>
      </c>
    </row>
    <row r="62" spans="1:17" s="20" customFormat="1" ht="12">
      <c r="A62" s="20" t="s">
        <v>68</v>
      </c>
      <c r="B62" s="20" t="s">
        <v>14</v>
      </c>
      <c r="C62" s="32">
        <v>0</v>
      </c>
      <c r="D62" s="19"/>
      <c r="E62" s="32">
        <v>1264</v>
      </c>
      <c r="F62" s="19"/>
      <c r="G62" s="32">
        <v>25031</v>
      </c>
      <c r="H62" s="19"/>
      <c r="I62" s="32">
        <v>0</v>
      </c>
      <c r="J62" s="19"/>
      <c r="K62" s="32">
        <f t="shared" si="0"/>
        <v>26295</v>
      </c>
      <c r="L62" s="19"/>
      <c r="M62" s="32">
        <v>1586</v>
      </c>
      <c r="N62" s="19"/>
      <c r="O62" s="32">
        <v>24648</v>
      </c>
      <c r="P62" s="19"/>
      <c r="Q62" s="32">
        <v>61</v>
      </c>
    </row>
    <row r="63" spans="2:17" s="16" customFormat="1" ht="12">
      <c r="B63" s="16" t="s">
        <v>14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s="16" customFormat="1" ht="12">
      <c r="A64" s="16" t="s">
        <v>39</v>
      </c>
      <c r="B64" s="16" t="s">
        <v>14</v>
      </c>
      <c r="C64" s="18">
        <f>SUM(C60:C62)</f>
        <v>0</v>
      </c>
      <c r="D64" s="17"/>
      <c r="E64" s="18">
        <f>SUM(E60:E62)</f>
        <v>19466</v>
      </c>
      <c r="F64" s="17"/>
      <c r="G64" s="18">
        <f>SUM(G60:G62)</f>
        <v>25031</v>
      </c>
      <c r="H64" s="17"/>
      <c r="I64" s="18">
        <f>SUM(I60:I62)</f>
        <v>8065</v>
      </c>
      <c r="J64" s="17"/>
      <c r="K64" s="18">
        <f t="shared" si="0"/>
        <v>52562</v>
      </c>
      <c r="L64" s="17"/>
      <c r="M64" s="18">
        <f>SUM(M60:M62)</f>
        <v>26986</v>
      </c>
      <c r="N64" s="17"/>
      <c r="O64" s="18">
        <f>SUM(O60:O62)</f>
        <v>24648</v>
      </c>
      <c r="P64" s="17"/>
      <c r="Q64" s="18">
        <f>SUM(Q60:Q62)</f>
        <v>928</v>
      </c>
    </row>
    <row r="65" spans="2:17" s="16" customFormat="1" ht="12">
      <c r="B65" s="16" t="s">
        <v>14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s="16" customFormat="1" ht="12">
      <c r="A66" s="16" t="s">
        <v>53</v>
      </c>
      <c r="B66" s="16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s="16" customFormat="1" ht="12">
      <c r="A67" s="16" t="s">
        <v>30</v>
      </c>
      <c r="B67" s="16" t="s">
        <v>14</v>
      </c>
      <c r="C67" s="17">
        <v>18379</v>
      </c>
      <c r="D67" s="17"/>
      <c r="E67" s="17">
        <v>0</v>
      </c>
      <c r="F67" s="17"/>
      <c r="G67" s="17">
        <v>0</v>
      </c>
      <c r="H67" s="17"/>
      <c r="I67" s="17">
        <v>0</v>
      </c>
      <c r="J67" s="17"/>
      <c r="K67" s="17">
        <f t="shared" si="0"/>
        <v>18379</v>
      </c>
      <c r="L67" s="17"/>
      <c r="M67" s="17">
        <v>17470</v>
      </c>
      <c r="N67" s="17"/>
      <c r="O67" s="17">
        <v>909</v>
      </c>
      <c r="P67" s="17"/>
      <c r="Q67" s="17">
        <v>0</v>
      </c>
    </row>
    <row r="68" spans="1:17" s="16" customFormat="1" ht="12">
      <c r="A68" s="16" t="s">
        <v>46</v>
      </c>
      <c r="B68" s="16" t="s">
        <v>14</v>
      </c>
      <c r="C68" s="17">
        <v>0</v>
      </c>
      <c r="D68" s="17"/>
      <c r="E68" s="17">
        <v>14378</v>
      </c>
      <c r="F68" s="17"/>
      <c r="G68" s="17">
        <v>0</v>
      </c>
      <c r="H68" s="17"/>
      <c r="I68" s="17">
        <v>60008</v>
      </c>
      <c r="J68" s="17"/>
      <c r="K68" s="17">
        <f t="shared" si="0"/>
        <v>74386</v>
      </c>
      <c r="L68" s="17"/>
      <c r="M68" s="17">
        <v>54088</v>
      </c>
      <c r="N68" s="17"/>
      <c r="O68" s="17">
        <v>19613</v>
      </c>
      <c r="P68" s="17"/>
      <c r="Q68" s="17">
        <v>685</v>
      </c>
    </row>
    <row r="69" spans="1:17" s="16" customFormat="1" ht="12">
      <c r="A69" s="16" t="s">
        <v>31</v>
      </c>
      <c r="C69" s="17">
        <v>0</v>
      </c>
      <c r="D69" s="17"/>
      <c r="E69" s="17">
        <v>61773</v>
      </c>
      <c r="F69" s="17"/>
      <c r="G69" s="17">
        <v>0</v>
      </c>
      <c r="H69" s="17"/>
      <c r="I69" s="17">
        <v>0</v>
      </c>
      <c r="J69" s="17"/>
      <c r="K69" s="17">
        <f t="shared" si="0"/>
        <v>61773</v>
      </c>
      <c r="L69" s="17"/>
      <c r="M69" s="17">
        <v>58832</v>
      </c>
      <c r="N69" s="17"/>
      <c r="O69" s="17">
        <v>0</v>
      </c>
      <c r="P69" s="17"/>
      <c r="Q69" s="17">
        <v>2941</v>
      </c>
    </row>
    <row r="70" spans="1:17" s="16" customFormat="1" ht="12">
      <c r="A70" s="16" t="s">
        <v>32</v>
      </c>
      <c r="B70" s="16" t="s">
        <v>14</v>
      </c>
      <c r="C70" s="18">
        <v>0</v>
      </c>
      <c r="D70" s="17"/>
      <c r="E70" s="18">
        <v>0</v>
      </c>
      <c r="F70" s="17"/>
      <c r="G70" s="18">
        <v>0</v>
      </c>
      <c r="H70" s="17"/>
      <c r="I70" s="18">
        <v>79888</v>
      </c>
      <c r="J70" s="17"/>
      <c r="K70" s="18">
        <f t="shared" si="0"/>
        <v>79888</v>
      </c>
      <c r="L70" s="17"/>
      <c r="M70" s="18">
        <v>23797</v>
      </c>
      <c r="N70" s="17"/>
      <c r="O70" s="18">
        <v>56091</v>
      </c>
      <c r="P70" s="17"/>
      <c r="Q70" s="18">
        <v>0</v>
      </c>
    </row>
    <row r="71" spans="2:17" s="16" customFormat="1" ht="12">
      <c r="B71" s="16" t="s">
        <v>14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s="16" customFormat="1" ht="12">
      <c r="A72" s="16" t="s">
        <v>40</v>
      </c>
      <c r="B72" s="16" t="s">
        <v>14</v>
      </c>
      <c r="C72" s="18">
        <f>SUM(C67:C71)</f>
        <v>18379</v>
      </c>
      <c r="D72" s="17"/>
      <c r="E72" s="18">
        <f>SUM(E67:E71)</f>
        <v>76151</v>
      </c>
      <c r="F72" s="17"/>
      <c r="G72" s="18">
        <f>SUM(G67:G71)</f>
        <v>0</v>
      </c>
      <c r="H72" s="17"/>
      <c r="I72" s="18">
        <f>SUM(I67:I71)</f>
        <v>139896</v>
      </c>
      <c r="J72" s="17"/>
      <c r="K72" s="18">
        <f t="shared" si="0"/>
        <v>234426</v>
      </c>
      <c r="L72" s="17"/>
      <c r="M72" s="18">
        <f>SUM(M67:M71)</f>
        <v>154187</v>
      </c>
      <c r="N72" s="17"/>
      <c r="O72" s="18">
        <f>SUM(O67:O71)</f>
        <v>76613</v>
      </c>
      <c r="P72" s="17"/>
      <c r="Q72" s="18">
        <f>SUM(Q67:Q71)</f>
        <v>3626</v>
      </c>
    </row>
    <row r="73" spans="3:17" s="16" customFormat="1" ht="1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s="16" customFormat="1" ht="12">
      <c r="A74" s="16" t="s">
        <v>55</v>
      </c>
      <c r="B74" s="16" t="s">
        <v>14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s="16" customFormat="1" ht="12">
      <c r="A75" s="16" t="s">
        <v>63</v>
      </c>
      <c r="C75" s="17">
        <v>0</v>
      </c>
      <c r="D75" s="17"/>
      <c r="E75" s="17">
        <v>214962</v>
      </c>
      <c r="F75" s="17"/>
      <c r="G75" s="17">
        <v>0</v>
      </c>
      <c r="H75" s="17"/>
      <c r="I75" s="17">
        <v>0</v>
      </c>
      <c r="J75" s="17"/>
      <c r="K75" s="17">
        <f t="shared" si="0"/>
        <v>214962</v>
      </c>
      <c r="L75" s="17"/>
      <c r="M75" s="17">
        <v>164896</v>
      </c>
      <c r="N75" s="17"/>
      <c r="O75" s="17">
        <v>50066</v>
      </c>
      <c r="P75" s="17"/>
      <c r="Q75" s="17">
        <v>0</v>
      </c>
    </row>
    <row r="76" spans="1:17" s="16" customFormat="1" ht="12">
      <c r="A76" s="16" t="s">
        <v>65</v>
      </c>
      <c r="C76" s="17">
        <v>0</v>
      </c>
      <c r="D76" s="17"/>
      <c r="E76" s="17">
        <v>7074</v>
      </c>
      <c r="F76" s="17"/>
      <c r="G76" s="17">
        <v>0</v>
      </c>
      <c r="H76" s="17"/>
      <c r="I76" s="17">
        <v>0</v>
      </c>
      <c r="J76" s="17"/>
      <c r="K76" s="17">
        <f t="shared" si="0"/>
        <v>7074</v>
      </c>
      <c r="L76" s="17"/>
      <c r="M76" s="17">
        <v>6737</v>
      </c>
      <c r="N76" s="17"/>
      <c r="O76" s="17">
        <v>0</v>
      </c>
      <c r="P76" s="17"/>
      <c r="Q76" s="17">
        <v>337</v>
      </c>
    </row>
    <row r="77" spans="1:17" s="16" customFormat="1" ht="12">
      <c r="A77" s="16" t="s">
        <v>33</v>
      </c>
      <c r="B77" s="16" t="s">
        <v>14</v>
      </c>
      <c r="C77" s="17">
        <v>0</v>
      </c>
      <c r="D77" s="17"/>
      <c r="E77" s="17">
        <v>6491</v>
      </c>
      <c r="F77" s="17"/>
      <c r="G77" s="17">
        <v>0</v>
      </c>
      <c r="H77" s="17"/>
      <c r="I77" s="17">
        <v>0</v>
      </c>
      <c r="J77" s="17"/>
      <c r="K77" s="17">
        <f t="shared" si="0"/>
        <v>6491</v>
      </c>
      <c r="L77" s="17"/>
      <c r="M77" s="17">
        <v>6181</v>
      </c>
      <c r="N77" s="17"/>
      <c r="O77" s="17">
        <v>0</v>
      </c>
      <c r="P77" s="17"/>
      <c r="Q77" s="17">
        <v>310</v>
      </c>
    </row>
    <row r="78" spans="1:17" s="16" customFormat="1" ht="12">
      <c r="A78" s="16" t="s">
        <v>69</v>
      </c>
      <c r="B78" s="16" t="s">
        <v>14</v>
      </c>
      <c r="C78" s="17">
        <v>0</v>
      </c>
      <c r="D78" s="17"/>
      <c r="E78" s="17">
        <v>8427</v>
      </c>
      <c r="F78" s="17"/>
      <c r="G78" s="17">
        <v>0</v>
      </c>
      <c r="H78" s="17"/>
      <c r="I78" s="17">
        <v>0</v>
      </c>
      <c r="J78" s="17"/>
      <c r="K78" s="17">
        <f t="shared" si="0"/>
        <v>8427</v>
      </c>
      <c r="L78" s="17"/>
      <c r="M78" s="17">
        <v>8026</v>
      </c>
      <c r="N78" s="17"/>
      <c r="O78" s="17">
        <v>0</v>
      </c>
      <c r="P78" s="17"/>
      <c r="Q78" s="17">
        <v>401</v>
      </c>
    </row>
    <row r="79" spans="1:17" s="16" customFormat="1" ht="12">
      <c r="A79" s="16" t="s">
        <v>34</v>
      </c>
      <c r="C79" s="17">
        <v>0</v>
      </c>
      <c r="D79" s="17"/>
      <c r="E79" s="17">
        <v>4102</v>
      </c>
      <c r="F79" s="17"/>
      <c r="G79" s="17">
        <v>0</v>
      </c>
      <c r="H79" s="17"/>
      <c r="I79" s="17">
        <v>0</v>
      </c>
      <c r="J79" s="17"/>
      <c r="K79" s="17">
        <f t="shared" si="0"/>
        <v>4102</v>
      </c>
      <c r="L79" s="17"/>
      <c r="M79" s="17">
        <v>3907</v>
      </c>
      <c r="N79" s="17"/>
      <c r="O79" s="17">
        <v>0</v>
      </c>
      <c r="P79" s="17"/>
      <c r="Q79" s="17">
        <v>195</v>
      </c>
    </row>
    <row r="80" spans="1:17" s="16" customFormat="1" ht="12">
      <c r="A80" s="16" t="s">
        <v>78</v>
      </c>
      <c r="C80" s="17">
        <v>0</v>
      </c>
      <c r="D80" s="17"/>
      <c r="E80" s="17">
        <v>1969</v>
      </c>
      <c r="F80" s="17"/>
      <c r="G80" s="17">
        <v>0</v>
      </c>
      <c r="H80" s="17"/>
      <c r="I80" s="17">
        <v>0</v>
      </c>
      <c r="J80" s="17"/>
      <c r="K80" s="17">
        <f t="shared" si="0"/>
        <v>1969</v>
      </c>
      <c r="L80" s="17"/>
      <c r="M80" s="17">
        <v>1876</v>
      </c>
      <c r="N80" s="17"/>
      <c r="O80" s="17">
        <v>0</v>
      </c>
      <c r="P80" s="17"/>
      <c r="Q80" s="17">
        <v>93</v>
      </c>
    </row>
    <row r="81" spans="1:17" s="16" customFormat="1" ht="12">
      <c r="A81" s="16" t="s">
        <v>66</v>
      </c>
      <c r="B81" s="16" t="s">
        <v>14</v>
      </c>
      <c r="C81" s="17">
        <v>0</v>
      </c>
      <c r="D81" s="17"/>
      <c r="E81" s="17">
        <v>36369</v>
      </c>
      <c r="F81" s="17"/>
      <c r="G81" s="17">
        <v>19546</v>
      </c>
      <c r="H81" s="17"/>
      <c r="I81" s="17">
        <v>0</v>
      </c>
      <c r="J81" s="17"/>
      <c r="K81" s="17">
        <f t="shared" si="0"/>
        <v>55915</v>
      </c>
      <c r="L81" s="17"/>
      <c r="M81" s="17">
        <v>30596</v>
      </c>
      <c r="N81" s="17"/>
      <c r="O81" s="17">
        <v>25319</v>
      </c>
      <c r="P81" s="17"/>
      <c r="Q81" s="17">
        <v>0</v>
      </c>
    </row>
    <row r="82" spans="1:17" s="16" customFormat="1" ht="12">
      <c r="A82" s="16" t="s">
        <v>35</v>
      </c>
      <c r="C82" s="18">
        <v>0</v>
      </c>
      <c r="D82" s="17"/>
      <c r="E82" s="18">
        <v>8696</v>
      </c>
      <c r="F82" s="17"/>
      <c r="G82" s="18">
        <v>6000</v>
      </c>
      <c r="H82" s="17"/>
      <c r="I82" s="18">
        <v>0</v>
      </c>
      <c r="J82" s="17"/>
      <c r="K82" s="18">
        <f t="shared" si="0"/>
        <v>14696</v>
      </c>
      <c r="L82" s="17"/>
      <c r="M82" s="18">
        <v>14282</v>
      </c>
      <c r="N82" s="17"/>
      <c r="O82" s="18">
        <v>0</v>
      </c>
      <c r="P82" s="17"/>
      <c r="Q82" s="18">
        <v>414</v>
      </c>
    </row>
    <row r="83" spans="2:17" s="16" customFormat="1" ht="12">
      <c r="B83" s="16" t="s">
        <v>14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s="16" customFormat="1" ht="12">
      <c r="A84" s="16" t="s">
        <v>41</v>
      </c>
      <c r="B84" s="16" t="s">
        <v>14</v>
      </c>
      <c r="C84" s="18">
        <f>SUM(C75:C82)</f>
        <v>0</v>
      </c>
      <c r="D84" s="17"/>
      <c r="E84" s="18">
        <f>SUM(E75:E82)</f>
        <v>288090</v>
      </c>
      <c r="F84" s="17"/>
      <c r="G84" s="18">
        <f>SUM(G75:G82)</f>
        <v>25546</v>
      </c>
      <c r="H84" s="17"/>
      <c r="I84" s="18">
        <f>SUM(I75:I82)</f>
        <v>0</v>
      </c>
      <c r="J84" s="17"/>
      <c r="K84" s="18">
        <f t="shared" si="0"/>
        <v>313636</v>
      </c>
      <c r="L84" s="17"/>
      <c r="M84" s="18">
        <f>SUM(M75:M82)</f>
        <v>236501</v>
      </c>
      <c r="N84" s="17"/>
      <c r="O84" s="18">
        <f>SUM(O75:O82)</f>
        <v>75385</v>
      </c>
      <c r="P84" s="17"/>
      <c r="Q84" s="18">
        <f>SUM(Q75:Q82)</f>
        <v>1750</v>
      </c>
    </row>
    <row r="85" spans="2:17" s="16" customFormat="1" ht="12">
      <c r="B85" s="16" t="s">
        <v>14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s="16" customFormat="1" ht="12">
      <c r="A86" s="16" t="s">
        <v>54</v>
      </c>
      <c r="B86" s="16" t="s">
        <v>14</v>
      </c>
      <c r="C86" s="19"/>
      <c r="D86" s="17"/>
      <c r="E86" s="19"/>
      <c r="F86" s="17"/>
      <c r="G86" s="19"/>
      <c r="H86" s="17"/>
      <c r="I86" s="19"/>
      <c r="J86" s="17"/>
      <c r="K86" s="17"/>
      <c r="L86" s="17"/>
      <c r="M86" s="19"/>
      <c r="N86" s="17"/>
      <c r="O86" s="19"/>
      <c r="P86" s="17"/>
      <c r="Q86" s="19"/>
    </row>
    <row r="87" spans="1:17" s="16" customFormat="1" ht="12">
      <c r="A87" s="16" t="s">
        <v>79</v>
      </c>
      <c r="C87" s="19">
        <v>0</v>
      </c>
      <c r="D87" s="17"/>
      <c r="E87" s="19">
        <v>2948</v>
      </c>
      <c r="F87" s="17"/>
      <c r="G87" s="19">
        <v>0</v>
      </c>
      <c r="H87" s="17"/>
      <c r="I87" s="19">
        <v>0</v>
      </c>
      <c r="J87" s="17"/>
      <c r="K87" s="19">
        <f aca="true" t="shared" si="1" ref="K87:K106">IF(SUM(C87:I87)=SUM(M87:Q87),SUM(C87:I87),SUM(M87:Q87)-SUM(C87:I87))</f>
        <v>2948</v>
      </c>
      <c r="L87" s="17"/>
      <c r="M87" s="19">
        <v>2807</v>
      </c>
      <c r="N87" s="17"/>
      <c r="O87" s="19">
        <v>0</v>
      </c>
      <c r="P87" s="17"/>
      <c r="Q87" s="19">
        <v>141</v>
      </c>
    </row>
    <row r="88" spans="1:17" s="16" customFormat="1" ht="12">
      <c r="A88" s="16" t="s">
        <v>36</v>
      </c>
      <c r="C88" s="19">
        <v>0</v>
      </c>
      <c r="D88" s="17"/>
      <c r="E88" s="19">
        <v>2482</v>
      </c>
      <c r="F88" s="17"/>
      <c r="G88" s="19">
        <v>0</v>
      </c>
      <c r="H88" s="17"/>
      <c r="I88" s="19">
        <f>2+135231</f>
        <v>135233</v>
      </c>
      <c r="J88" s="17"/>
      <c r="K88" s="19">
        <f t="shared" si="1"/>
        <v>137715</v>
      </c>
      <c r="L88" s="17"/>
      <c r="M88" s="19">
        <v>2364</v>
      </c>
      <c r="N88" s="17"/>
      <c r="O88" s="19">
        <f>2+135231</f>
        <v>135233</v>
      </c>
      <c r="P88" s="17"/>
      <c r="Q88" s="19">
        <v>118</v>
      </c>
    </row>
    <row r="89" spans="1:17" s="16" customFormat="1" ht="12">
      <c r="A89" s="16" t="s">
        <v>62</v>
      </c>
      <c r="C89" s="32">
        <v>680</v>
      </c>
      <c r="D89" s="17"/>
      <c r="E89" s="32">
        <v>0</v>
      </c>
      <c r="F89" s="17"/>
      <c r="G89" s="32">
        <v>0</v>
      </c>
      <c r="H89" s="17"/>
      <c r="I89" s="32">
        <v>0</v>
      </c>
      <c r="J89" s="17"/>
      <c r="K89" s="32">
        <f t="shared" si="1"/>
        <v>680</v>
      </c>
      <c r="L89" s="17"/>
      <c r="M89" s="32">
        <v>0</v>
      </c>
      <c r="N89" s="17"/>
      <c r="O89" s="32">
        <v>680</v>
      </c>
      <c r="P89" s="17"/>
      <c r="Q89" s="32">
        <v>0</v>
      </c>
    </row>
    <row r="90" spans="3:17" s="16" customFormat="1" ht="1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6" customFormat="1" ht="12">
      <c r="A91" s="16" t="s">
        <v>42</v>
      </c>
      <c r="B91" s="16" t="s">
        <v>14</v>
      </c>
      <c r="C91" s="18">
        <f>SUM(C88:C90)</f>
        <v>680</v>
      </c>
      <c r="D91" s="17"/>
      <c r="E91" s="18">
        <f>SUM(E87:E90)</f>
        <v>5430</v>
      </c>
      <c r="F91" s="17"/>
      <c r="G91" s="18">
        <f>SUM(G88:G90)</f>
        <v>0</v>
      </c>
      <c r="H91" s="17"/>
      <c r="I91" s="18">
        <f>SUM(I88:I90)</f>
        <v>135233</v>
      </c>
      <c r="J91" s="17"/>
      <c r="K91" s="18">
        <f t="shared" si="1"/>
        <v>141343</v>
      </c>
      <c r="L91" s="17"/>
      <c r="M91" s="18">
        <f>SUM(M87:M90)</f>
        <v>5171</v>
      </c>
      <c r="N91" s="17"/>
      <c r="O91" s="18">
        <f>SUM(O88:O90)</f>
        <v>135913</v>
      </c>
      <c r="P91" s="17"/>
      <c r="Q91" s="18">
        <f>SUM(Q87:Q90)</f>
        <v>259</v>
      </c>
    </row>
    <row r="92" spans="2:17" s="16" customFormat="1" ht="12">
      <c r="B92" s="16" t="s">
        <v>14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s="16" customFormat="1" ht="12">
      <c r="A93" s="16" t="s">
        <v>56</v>
      </c>
      <c r="B93" s="16" t="s">
        <v>14</v>
      </c>
      <c r="C93" s="18">
        <v>0</v>
      </c>
      <c r="D93" s="17"/>
      <c r="E93" s="18">
        <v>3632689</v>
      </c>
      <c r="F93" s="17"/>
      <c r="G93" s="18">
        <v>39103</v>
      </c>
      <c r="H93" s="17"/>
      <c r="I93" s="18">
        <v>0</v>
      </c>
      <c r="J93" s="17"/>
      <c r="K93" s="18">
        <f t="shared" si="1"/>
        <v>3671792</v>
      </c>
      <c r="L93" s="17"/>
      <c r="M93" s="18">
        <v>0</v>
      </c>
      <c r="N93" s="17"/>
      <c r="O93" s="18">
        <v>3657293</v>
      </c>
      <c r="P93" s="17"/>
      <c r="Q93" s="18">
        <v>14499</v>
      </c>
    </row>
    <row r="94" spans="2:17" s="16" customFormat="1" ht="12">
      <c r="B94" s="16" t="s">
        <v>14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s="16" customFormat="1" ht="12">
      <c r="A95" s="16" t="s">
        <v>71</v>
      </c>
      <c r="B95" s="16" t="s">
        <v>14</v>
      </c>
      <c r="C95" s="18">
        <f>SUM(C44+C57+C64+C72+C84+C91+C93+C50)</f>
        <v>787453</v>
      </c>
      <c r="D95" s="17"/>
      <c r="E95" s="18">
        <f>SUM(E44+E57+E64+E72+E84+E91+E93+E50)</f>
        <v>4074748</v>
      </c>
      <c r="F95" s="17"/>
      <c r="G95" s="18">
        <f>SUM(G44+G57+G64+G72+G84+G91+G93+G50)</f>
        <v>297525</v>
      </c>
      <c r="H95" s="17"/>
      <c r="I95" s="18">
        <f>SUM(I44+I57+I64+I72+I84+I91+I93+I50)</f>
        <v>611487</v>
      </c>
      <c r="J95" s="17"/>
      <c r="K95" s="18">
        <f t="shared" si="1"/>
        <v>5771213</v>
      </c>
      <c r="L95" s="17"/>
      <c r="M95" s="18">
        <f>SUM(M44+M57+M64+M72+M84+M91+M93+M50)</f>
        <v>931380</v>
      </c>
      <c r="N95" s="17"/>
      <c r="O95" s="18">
        <f>SUM(O44+O57+O64+O72+O84+O91+O93+O50)</f>
        <v>4802163</v>
      </c>
      <c r="P95" s="17"/>
      <c r="Q95" s="18">
        <f>SUM(Q44+Q57+Q64+Q72+Q84+Q91+Q93+Q50)</f>
        <v>37670</v>
      </c>
    </row>
    <row r="96" spans="2:17" s="16" customFormat="1" ht="12">
      <c r="B96" s="16" t="s">
        <v>14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s="16" customFormat="1" ht="12">
      <c r="A97" s="16" t="s">
        <v>57</v>
      </c>
      <c r="B97" s="16" t="s">
        <v>14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s="16" customFormat="1" ht="12">
      <c r="A98" s="16" t="s">
        <v>58</v>
      </c>
      <c r="B98" s="16" t="s">
        <v>14</v>
      </c>
      <c r="C98" s="19">
        <v>0</v>
      </c>
      <c r="D98" s="17"/>
      <c r="E98" s="19">
        <v>0</v>
      </c>
      <c r="F98" s="17"/>
      <c r="G98" s="19">
        <v>0</v>
      </c>
      <c r="H98" s="17"/>
      <c r="I98" s="19">
        <v>1119450</v>
      </c>
      <c r="J98" s="17"/>
      <c r="K98" s="17">
        <f t="shared" si="1"/>
        <v>1119450</v>
      </c>
      <c r="L98" s="19"/>
      <c r="M98" s="19">
        <f>379887+116890</f>
        <v>496777</v>
      </c>
      <c r="N98" s="17"/>
      <c r="O98" s="19">
        <f>739563-116890</f>
        <v>622673</v>
      </c>
      <c r="P98" s="17"/>
      <c r="Q98" s="19">
        <v>0</v>
      </c>
    </row>
    <row r="99" spans="1:17" s="16" customFormat="1" ht="12">
      <c r="A99" s="16" t="s">
        <v>80</v>
      </c>
      <c r="C99" s="19">
        <v>0</v>
      </c>
      <c r="D99" s="17"/>
      <c r="E99" s="19">
        <v>0</v>
      </c>
      <c r="F99" s="17"/>
      <c r="G99" s="19">
        <v>0</v>
      </c>
      <c r="H99" s="17"/>
      <c r="I99" s="19">
        <v>62018</v>
      </c>
      <c r="J99" s="17"/>
      <c r="K99" s="17">
        <f>IF(SUM(C99:I99)=SUM(M99:Q99),SUM(C99:I99),SUM(M99:Q99)-SUM(C99:I99))</f>
        <v>62018</v>
      </c>
      <c r="L99" s="19"/>
      <c r="M99" s="19">
        <v>0</v>
      </c>
      <c r="N99" s="17"/>
      <c r="O99" s="19">
        <v>62018</v>
      </c>
      <c r="P99" s="17"/>
      <c r="Q99" s="19">
        <v>0</v>
      </c>
    </row>
    <row r="100" spans="1:17" s="20" customFormat="1" ht="12">
      <c r="A100" s="20" t="s">
        <v>59</v>
      </c>
      <c r="C100" s="19"/>
      <c r="D100" s="19"/>
      <c r="E100" s="19"/>
      <c r="F100" s="19"/>
      <c r="G100" s="19"/>
      <c r="H100" s="19"/>
      <c r="I100" s="19"/>
      <c r="J100" s="19"/>
      <c r="K100" s="17"/>
      <c r="L100" s="19"/>
      <c r="M100" s="19"/>
      <c r="N100" s="19"/>
      <c r="O100" s="19"/>
      <c r="P100" s="19"/>
      <c r="Q100" s="19"/>
    </row>
    <row r="101" spans="1:17" s="16" customFormat="1" ht="12">
      <c r="A101" s="16" t="s">
        <v>60</v>
      </c>
      <c r="C101" s="19">
        <v>0</v>
      </c>
      <c r="D101" s="17"/>
      <c r="E101" s="19">
        <v>0</v>
      </c>
      <c r="F101" s="17"/>
      <c r="G101" s="19">
        <v>0</v>
      </c>
      <c r="H101" s="17"/>
      <c r="I101" s="19">
        <v>7532</v>
      </c>
      <c r="J101" s="17"/>
      <c r="K101" s="19">
        <f t="shared" si="1"/>
        <v>7532</v>
      </c>
      <c r="L101" s="19"/>
      <c r="M101" s="19">
        <v>0</v>
      </c>
      <c r="N101" s="17"/>
      <c r="O101" s="19">
        <v>7532</v>
      </c>
      <c r="P101" s="17"/>
      <c r="Q101" s="19">
        <v>0</v>
      </c>
    </row>
    <row r="102" spans="1:17" s="16" customFormat="1" ht="12">
      <c r="A102" s="16" t="s">
        <v>70</v>
      </c>
      <c r="C102" s="18">
        <v>0</v>
      </c>
      <c r="D102" s="17"/>
      <c r="E102" s="18">
        <v>0</v>
      </c>
      <c r="F102" s="17"/>
      <c r="G102" s="18">
        <v>0</v>
      </c>
      <c r="H102" s="17"/>
      <c r="I102" s="18">
        <v>19738</v>
      </c>
      <c r="J102" s="17"/>
      <c r="K102" s="18">
        <f t="shared" si="1"/>
        <v>19738</v>
      </c>
      <c r="L102" s="19"/>
      <c r="M102" s="18">
        <v>0</v>
      </c>
      <c r="N102" s="17"/>
      <c r="O102" s="18">
        <v>19738</v>
      </c>
      <c r="P102" s="17"/>
      <c r="Q102" s="18">
        <v>0</v>
      </c>
    </row>
    <row r="103" spans="2:17" s="16" customFormat="1" ht="12">
      <c r="B103" s="16" t="s">
        <v>14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s="16" customFormat="1" ht="12">
      <c r="A104" s="16" t="s">
        <v>43</v>
      </c>
      <c r="B104" s="16" t="s">
        <v>14</v>
      </c>
      <c r="C104" s="18">
        <f>SUM(C98:C103)</f>
        <v>0</v>
      </c>
      <c r="D104" s="17"/>
      <c r="E104" s="18">
        <f>SUM(E98:E103)</f>
        <v>0</v>
      </c>
      <c r="F104" s="17"/>
      <c r="G104" s="18">
        <f>SUM(G98:G103)</f>
        <v>0</v>
      </c>
      <c r="H104" s="17"/>
      <c r="I104" s="18">
        <f>SUM(I98:I103)</f>
        <v>1208738</v>
      </c>
      <c r="J104" s="17"/>
      <c r="K104" s="18">
        <f t="shared" si="1"/>
        <v>1208738</v>
      </c>
      <c r="L104" s="17"/>
      <c r="M104" s="18">
        <f>SUM(M98:M103)</f>
        <v>496777</v>
      </c>
      <c r="N104" s="17"/>
      <c r="O104" s="18">
        <f>SUM(O98:O103)</f>
        <v>711961</v>
      </c>
      <c r="P104" s="17"/>
      <c r="Q104" s="18">
        <f>SUM(Q98:Q103)</f>
        <v>0</v>
      </c>
    </row>
    <row r="105" spans="2:17" s="16" customFormat="1" ht="12">
      <c r="B105" s="16" t="s">
        <v>14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s="16" customFormat="1" ht="12.75" thickBot="1">
      <c r="A106" s="16" t="s">
        <v>44</v>
      </c>
      <c r="B106" s="16" t="s">
        <v>14</v>
      </c>
      <c r="C106" s="31">
        <f>C95+C104</f>
        <v>787453</v>
      </c>
      <c r="D106" s="17"/>
      <c r="E106" s="31">
        <f>E95+E104</f>
        <v>4074748</v>
      </c>
      <c r="F106" s="17"/>
      <c r="G106" s="31">
        <f>G95+G104</f>
        <v>297525</v>
      </c>
      <c r="H106" s="17"/>
      <c r="I106" s="31">
        <f>I95+I104</f>
        <v>1820225</v>
      </c>
      <c r="J106" s="17"/>
      <c r="K106" s="25">
        <f t="shared" si="1"/>
        <v>6979951</v>
      </c>
      <c r="L106" s="17"/>
      <c r="M106" s="31">
        <f>M95+M104</f>
        <v>1428157</v>
      </c>
      <c r="N106" s="17"/>
      <c r="O106" s="31">
        <f>O95+O104</f>
        <v>5514124</v>
      </c>
      <c r="P106" s="17"/>
      <c r="Q106" s="31">
        <f>Q95+Q104</f>
        <v>37670</v>
      </c>
    </row>
    <row r="107" spans="2:17" ht="12.75" thickTop="1">
      <c r="B107" s="1" t="s">
        <v>14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2">
      <c r="B108" s="1" t="s">
        <v>14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2">
      <c r="B109" s="1" t="s">
        <v>14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2">
      <c r="B110" s="1" t="s">
        <v>14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2">
      <c r="B111" s="1" t="s">
        <v>14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2">
      <c r="B112" s="1" t="s">
        <v>14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2">
      <c r="B113" s="1" t="s">
        <v>14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12">
      <c r="B114" s="1" t="s">
        <v>14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12">
      <c r="B115" s="1" t="s">
        <v>14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2">
      <c r="B116" s="1" t="s">
        <v>14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2">
      <c r="B117" s="1" t="s">
        <v>14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12">
      <c r="B118" s="1" t="s">
        <v>14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3:17" ht="12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3:17" ht="12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3:17" ht="12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3:17" ht="12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3:17" ht="12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3:17" ht="12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3:17" ht="1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3:17" ht="1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3:17" ht="1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3:17" ht="1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 ht="1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 ht="1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 ht="1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 ht="1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 ht="1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 ht="1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 ht="1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 ht="1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 ht="1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 ht="1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 ht="1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 ht="1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 ht="1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 ht="1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 ht="1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 ht="1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 ht="1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 ht="1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 ht="1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 ht="1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 ht="1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 ht="1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 ht="1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 ht="1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 ht="1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 ht="1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 ht="1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 ht="1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 ht="1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 ht="1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 ht="1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 ht="1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3:17" ht="1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3:17" ht="1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3:17" ht="1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3:17" ht="1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3:17" ht="1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3:17" ht="1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3:17" ht="1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3:17" ht="1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3:17" ht="1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3:17" ht="1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3:17" ht="1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3:17" ht="1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3:17" ht="1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3:17" ht="1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3:17" ht="1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3:17" ht="1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3:17" ht="1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3:17" ht="1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3:17" ht="1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3:17" ht="1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3:17" ht="1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3:17" ht="1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3:17" ht="12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3:17" ht="12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3:17" ht="12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3:17" ht="12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3:17" ht="12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3:17" ht="1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sheetProtection/>
  <mergeCells count="3">
    <mergeCell ref="A3:Q3"/>
    <mergeCell ref="A5:Q5"/>
    <mergeCell ref="A6:Q6"/>
  </mergeCells>
  <conditionalFormatting sqref="A14:IV106">
    <cfRule type="expression" priority="1" dxfId="0" stopIfTrue="1">
      <formula>MOD(ROW(),2)=1</formula>
    </cfRule>
  </conditionalFormatting>
  <printOptions horizontalCentered="1"/>
  <pageMargins left="0.25" right="0.25" top="0.4" bottom="0.4" header="0.5" footer="0.5"/>
  <pageSetup fitToHeight="0" fitToWidth="1" horizontalDpi="300" verticalDpi="300" orientation="landscape" scale="88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eparfait</cp:lastModifiedBy>
  <cp:lastPrinted>2008-08-15T21:17:44Z</cp:lastPrinted>
  <dcterms:created xsi:type="dcterms:W3CDTF">1999-07-27T20:04:03Z</dcterms:created>
  <dcterms:modified xsi:type="dcterms:W3CDTF">2008-10-14T16:12:49Z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