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alance Sheet" sheetId="1" r:id="rId1"/>
    <sheet name="Operating" sheetId="2" r:id="rId2"/>
  </sheets>
  <definedNames>
    <definedName name="_xlnm.Print_Area" localSheetId="0">'Balance Sheet'!$A$1:$Y$50</definedName>
    <definedName name="_xlnm.Print_Area" localSheetId="1">'Operating'!$A$1:$Y$37</definedName>
  </definedNames>
  <calcPr fullCalcOnLoad="1"/>
</workbook>
</file>

<file path=xl/sharedStrings.xml><?xml version="1.0" encoding="utf-8"?>
<sst xmlns="http://schemas.openxmlformats.org/spreadsheetml/2006/main" count="122" uniqueCount="71">
  <si>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</si>
  <si>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</si>
  <si>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</si>
  <si>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</si>
  <si>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</si>
  <si>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</si>
  <si>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</si>
  <si>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</si>
  <si>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</si>
  <si>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</si>
  <si>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</si>
  <si>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</si>
  <si>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</si>
  <si>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</si>
  <si>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</si>
  <si>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</si>
  <si>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</si>
  <si>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</si>
  <si>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Deferred revenue</t>
  </si>
  <si>
    <t xml:space="preserve">    Deposits held for others</t>
  </si>
  <si>
    <t>AUXILIARY  STATEMENTS</t>
  </si>
  <si>
    <t>AUXILIARY STATEMENTS</t>
  </si>
  <si>
    <t>Operating revenues:</t>
  </si>
  <si>
    <t xml:space="preserve">    Fee allocations</t>
  </si>
  <si>
    <t xml:space="preserve">        Total operating revenues</t>
  </si>
  <si>
    <t xml:space="preserve">    Less cost of goods sold</t>
  </si>
  <si>
    <t xml:space="preserve">        Net operating revenues</t>
  </si>
  <si>
    <t>Campus</t>
  </si>
  <si>
    <t>Housing</t>
  </si>
  <si>
    <t>Union</t>
  </si>
  <si>
    <t>Bookstore</t>
  </si>
  <si>
    <t>Sauce</t>
  </si>
  <si>
    <t>Piquante</t>
  </si>
  <si>
    <t>Operating expenditures:</t>
  </si>
  <si>
    <t xml:space="preserve">    Salaries</t>
  </si>
  <si>
    <t xml:space="preserve">    Wages</t>
  </si>
  <si>
    <t xml:space="preserve">    Related benefits</t>
  </si>
  <si>
    <t xml:space="preserve">    Travel</t>
  </si>
  <si>
    <t xml:space="preserve">    Utilities</t>
  </si>
  <si>
    <t xml:space="preserve">    Debt service</t>
  </si>
  <si>
    <t xml:space="preserve">    Depreciation</t>
  </si>
  <si>
    <t xml:space="preserve">        Total operating expenditures</t>
  </si>
  <si>
    <t>Other revenues:</t>
  </si>
  <si>
    <t xml:space="preserve">    Interest on investments</t>
  </si>
  <si>
    <t xml:space="preserve">            Net income/(loss)</t>
  </si>
  <si>
    <t>Student</t>
  </si>
  <si>
    <t>Newspaper</t>
  </si>
  <si>
    <t>Golf</t>
  </si>
  <si>
    <t>Course</t>
  </si>
  <si>
    <t>Duplicating</t>
  </si>
  <si>
    <t>&amp; Copy</t>
  </si>
  <si>
    <t>Center</t>
  </si>
  <si>
    <t>Parking,</t>
  </si>
  <si>
    <t>Street &amp;</t>
  </si>
  <si>
    <t>Safety</t>
  </si>
  <si>
    <t>Card</t>
  </si>
  <si>
    <t>Operations</t>
  </si>
  <si>
    <t>Child</t>
  </si>
  <si>
    <t>Care</t>
  </si>
  <si>
    <t>Athletics</t>
  </si>
  <si>
    <t xml:space="preserve">            Operating income/(loss)</t>
  </si>
  <si>
    <t>Service</t>
  </si>
  <si>
    <t xml:space="preserve">    Supplies and expenses</t>
  </si>
  <si>
    <t xml:space="preserve">    Sales and services</t>
  </si>
  <si>
    <t xml:space="preserve">        Net transfers from unrestricted fund</t>
  </si>
  <si>
    <t xml:space="preserve">    Equipment renewals and replacements -</t>
  </si>
  <si>
    <t xml:space="preserve">            Total equipment renewals and replacements</t>
  </si>
  <si>
    <t>FOR THE YEAR ENDED JUNE 30, 2010</t>
  </si>
  <si>
    <t>AS OF JUNE 30, 2010</t>
  </si>
  <si>
    <t xml:space="preserve">        Net transfers from plant fund</t>
  </si>
  <si>
    <t>ANALYSIS OF REVENUES AND EXPENDITURES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</si>
</sst>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37" fontId="48" fillId="0" borderId="0" xfId="59" applyFont="1" applyFill="1" applyAlignment="1" applyProtection="1">
      <alignment vertical="center"/>
      <protection/>
    </xf>
    <xf numFmtId="164" fontId="48" fillId="0" borderId="0" xfId="48" applyNumberFormat="1" applyFont="1" applyFill="1" applyBorder="1" applyAlignment="1" applyProtection="1">
      <alignment vertical="center"/>
      <protection/>
    </xf>
    <xf numFmtId="165" fontId="48" fillId="0" borderId="0" xfId="44" applyNumberFormat="1" applyFont="1" applyFill="1" applyBorder="1" applyAlignment="1" applyProtection="1">
      <alignment vertical="center"/>
      <protection/>
    </xf>
    <xf numFmtId="165" fontId="48" fillId="0" borderId="0" xfId="44" applyNumberFormat="1" applyFont="1" applyFill="1" applyAlignment="1" applyProtection="1">
      <alignment vertical="center"/>
      <protection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/>
    </xf>
    <xf numFmtId="37" fontId="50" fillId="0" borderId="0" xfId="60" applyFont="1" applyFill="1" applyBorder="1" applyAlignment="1">
      <alignment vertical="center"/>
      <protection/>
    </xf>
    <xf numFmtId="37" fontId="4" fillId="0" borderId="0" xfId="60" applyFont="1" applyFill="1" applyBorder="1" applyAlignment="1">
      <alignment vertical="center"/>
      <protection/>
    </xf>
    <xf numFmtId="165" fontId="4" fillId="0" borderId="10" xfId="42" applyNumberFormat="1" applyFont="1" applyFill="1" applyBorder="1" applyAlignment="1" applyProtection="1">
      <alignment vertical="center"/>
      <protection/>
    </xf>
    <xf numFmtId="0" fontId="4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165" fontId="4" fillId="0" borderId="12" xfId="44" applyNumberFormat="1" applyFont="1" applyFill="1" applyBorder="1" applyAlignment="1" applyProtection="1">
      <alignment vertical="center"/>
      <protection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12" xfId="59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37" fontId="6" fillId="0" borderId="0" xfId="60" applyFont="1" applyFill="1" applyBorder="1" applyAlignment="1">
      <alignment horizontal="righ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F1F4F9"/>
        </patternFill>
      </fill>
    </dxf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0</xdr:col>
      <xdr:colOff>1647825</xdr:colOff>
      <xdr:row>6</xdr:row>
      <xdr:rowOff>133350</xdr:rowOff>
    </xdr:to>
    <xdr:pic>
      <xdr:nvPicPr>
        <xdr:cNvPr id="1" name="Picture 1" descr="lsua_edd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5811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0</xdr:col>
      <xdr:colOff>1552575</xdr:colOff>
      <xdr:row>6</xdr:row>
      <xdr:rowOff>76200</xdr:rowOff>
    </xdr:to>
    <xdr:pic>
      <xdr:nvPicPr>
        <xdr:cNvPr id="1" name="Picture 1" descr="lsua_edd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15144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H50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40.00390625" style="5" bestFit="1" customWidth="1"/>
    <col min="2" max="2" width="1.7109375" style="4" customWidth="1"/>
    <col min="3" max="3" width="12.28125" style="4" bestFit="1" customWidth="1"/>
    <col min="4" max="4" width="1.7109375" style="4" customWidth="1"/>
    <col min="5" max="5" width="11.140625" style="4" bestFit="1" customWidth="1"/>
    <col min="6" max="6" width="1.7109375" style="4" customWidth="1"/>
    <col min="7" max="7" width="11.140625" style="4" bestFit="1" customWidth="1"/>
    <col min="8" max="8" width="1.7109375" style="4" customWidth="1"/>
    <col min="9" max="9" width="10.57421875" style="4" bestFit="1" customWidth="1"/>
    <col min="10" max="10" width="1.7109375" style="4" customWidth="1"/>
    <col min="11" max="11" width="9.421875" style="4" bestFit="1" customWidth="1"/>
    <col min="12" max="12" width="1.7109375" style="4" customWidth="1"/>
    <col min="13" max="13" width="10.57421875" style="4" bestFit="1" customWidth="1"/>
    <col min="14" max="14" width="1.7109375" style="4" customWidth="1"/>
    <col min="15" max="15" width="10.57421875" style="4" bestFit="1" customWidth="1"/>
    <col min="16" max="16" width="1.7109375" style="4" customWidth="1"/>
    <col min="17" max="17" width="11.00390625" style="4" bestFit="1" customWidth="1"/>
    <col min="18" max="18" width="1.7109375" style="4" customWidth="1"/>
    <col min="19" max="19" width="10.57421875" style="4" bestFit="1" customWidth="1"/>
    <col min="20" max="20" width="1.7109375" style="4" customWidth="1"/>
    <col min="21" max="21" width="10.57421875" style="4" bestFit="1" customWidth="1"/>
    <col min="22" max="22" width="1.7109375" style="4" customWidth="1"/>
    <col min="23" max="23" width="10.57421875" style="4" bestFit="1" customWidth="1"/>
    <col min="24" max="24" width="1.7109375" style="4" customWidth="1"/>
    <col min="25" max="25" width="11.140625" style="4" bestFit="1" customWidth="1"/>
    <col min="26" max="16384" width="9.140625" style="4" customWidth="1"/>
  </cols>
  <sheetData>
    <row r="1" ht="13.5"/>
    <row r="2" ht="13.5"/>
    <row r="3" spans="3:34" ht="16.5">
      <c r="C3" s="46" t="s">
        <v>20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4"/>
      <c r="AA3" s="34"/>
      <c r="AB3" s="34"/>
      <c r="AC3" s="34"/>
      <c r="AD3" s="34"/>
      <c r="AE3" s="34"/>
      <c r="AF3" s="34"/>
      <c r="AG3" s="34"/>
      <c r="AH3" s="34"/>
    </row>
    <row r="4" spans="3:34" ht="9" customHeight="1">
      <c r="C4" s="1"/>
      <c r="D4" s="3"/>
      <c r="E4" s="2"/>
      <c r="F4" s="3"/>
      <c r="G4" s="2"/>
      <c r="H4" s="3"/>
      <c r="I4" s="2"/>
      <c r="J4" s="3"/>
      <c r="K4" s="2"/>
      <c r="L4" s="3"/>
      <c r="M4" s="2"/>
      <c r="N4" s="3"/>
      <c r="O4" s="2"/>
      <c r="P4" s="3"/>
      <c r="Q4" s="2"/>
      <c r="R4" s="3"/>
      <c r="S4" s="2"/>
      <c r="T4" s="3"/>
      <c r="U4" s="2"/>
      <c r="V4" s="3"/>
      <c r="W4" s="2"/>
      <c r="X4" s="3"/>
      <c r="Y4" s="2"/>
      <c r="Z4" s="3"/>
      <c r="AA4" s="2"/>
      <c r="AB4" s="3"/>
      <c r="AC4" s="2"/>
      <c r="AD4" s="3"/>
      <c r="AE4" s="2"/>
      <c r="AF4" s="3"/>
      <c r="AG4" s="2"/>
      <c r="AH4" s="3"/>
    </row>
    <row r="5" spans="3:34" ht="15.75">
      <c r="C5" s="45" t="s">
        <v>0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35"/>
      <c r="AA5" s="35"/>
      <c r="AB5" s="35"/>
      <c r="AC5" s="35"/>
      <c r="AD5" s="35"/>
      <c r="AE5" s="35"/>
      <c r="AF5" s="35"/>
      <c r="AG5" s="35"/>
      <c r="AH5" s="35"/>
    </row>
    <row r="6" spans="3:34" ht="15.75">
      <c r="C6" s="45" t="s">
        <v>68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35"/>
      <c r="AA6" s="35"/>
      <c r="AB6" s="35"/>
      <c r="AC6" s="35"/>
      <c r="AD6" s="35"/>
      <c r="AE6" s="35"/>
      <c r="AF6" s="35"/>
      <c r="AG6" s="35"/>
      <c r="AH6" s="35"/>
    </row>
    <row r="7" ht="13.5"/>
    <row r="8" ht="7.5" customHeight="1"/>
    <row r="9" ht="6" customHeight="1"/>
    <row r="11" spans="3:25" ht="15.75">
      <c r="C11" s="38"/>
      <c r="D11" s="38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40" t="s">
        <v>49</v>
      </c>
      <c r="R11" s="40"/>
      <c r="S11" s="40" t="s">
        <v>52</v>
      </c>
      <c r="T11" s="39"/>
      <c r="U11" s="40" t="s">
        <v>27</v>
      </c>
      <c r="V11" s="38"/>
      <c r="W11" s="40" t="s">
        <v>57</v>
      </c>
      <c r="X11" s="38"/>
      <c r="Y11" s="40"/>
    </row>
    <row r="12" spans="3:25" ht="15.75">
      <c r="C12" s="29"/>
      <c r="D12" s="29"/>
      <c r="E12" s="29" t="s">
        <v>27</v>
      </c>
      <c r="F12" s="29"/>
      <c r="G12" s="29"/>
      <c r="H12" s="29"/>
      <c r="I12" s="29"/>
      <c r="J12" s="29"/>
      <c r="K12" s="29" t="s">
        <v>31</v>
      </c>
      <c r="L12" s="29"/>
      <c r="M12" s="29" t="s">
        <v>45</v>
      </c>
      <c r="N12" s="29"/>
      <c r="O12" s="29" t="s">
        <v>47</v>
      </c>
      <c r="P12" s="29"/>
      <c r="Q12" s="29" t="s">
        <v>50</v>
      </c>
      <c r="R12" s="29"/>
      <c r="S12" s="29" t="s">
        <v>53</v>
      </c>
      <c r="T12" s="29"/>
      <c r="U12" s="29" t="s">
        <v>55</v>
      </c>
      <c r="V12" s="29"/>
      <c r="W12" s="29" t="s">
        <v>58</v>
      </c>
      <c r="X12" s="29"/>
      <c r="Y12" s="29"/>
    </row>
    <row r="13" spans="3:25" s="30" customFormat="1" ht="15.75">
      <c r="C13" s="33" t="s">
        <v>17</v>
      </c>
      <c r="D13" s="29"/>
      <c r="E13" s="33" t="s">
        <v>28</v>
      </c>
      <c r="F13" s="29"/>
      <c r="G13" s="33" t="s">
        <v>29</v>
      </c>
      <c r="H13" s="29"/>
      <c r="I13" s="33" t="s">
        <v>30</v>
      </c>
      <c r="J13" s="29"/>
      <c r="K13" s="33" t="s">
        <v>32</v>
      </c>
      <c r="L13" s="29"/>
      <c r="M13" s="33" t="s">
        <v>46</v>
      </c>
      <c r="N13" s="29"/>
      <c r="O13" s="33" t="s">
        <v>48</v>
      </c>
      <c r="P13" s="29"/>
      <c r="Q13" s="33" t="s">
        <v>61</v>
      </c>
      <c r="R13" s="29"/>
      <c r="S13" s="33" t="s">
        <v>54</v>
      </c>
      <c r="T13" s="29"/>
      <c r="U13" s="33" t="s">
        <v>56</v>
      </c>
      <c r="V13" s="29"/>
      <c r="W13" s="33" t="s">
        <v>51</v>
      </c>
      <c r="X13" s="29"/>
      <c r="Y13" s="33" t="s">
        <v>59</v>
      </c>
    </row>
    <row r="14" spans="1:25" ht="15.75">
      <c r="A14" s="12" t="s">
        <v>1</v>
      </c>
      <c r="B14" s="13"/>
      <c r="C14" s="12"/>
      <c r="D14" s="13"/>
      <c r="E14" s="12"/>
      <c r="F14" s="13"/>
      <c r="G14" s="12"/>
      <c r="H14" s="13"/>
      <c r="I14" s="12"/>
      <c r="J14" s="13"/>
      <c r="K14" s="12"/>
      <c r="L14" s="13"/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</row>
    <row r="15" spans="1:25" ht="15.75">
      <c r="A15" s="12" t="s">
        <v>2</v>
      </c>
      <c r="B15" s="14"/>
      <c r="C15" s="15">
        <f>SUM(E15:Y15)</f>
        <v>1397218</v>
      </c>
      <c r="D15" s="14"/>
      <c r="E15" s="15">
        <f>-375069+1</f>
        <v>-375068</v>
      </c>
      <c r="F15" s="14"/>
      <c r="G15" s="15">
        <f>406896+68028</f>
        <v>474924</v>
      </c>
      <c r="H15" s="14"/>
      <c r="I15" s="15">
        <f>646556-1</f>
        <v>646555</v>
      </c>
      <c r="J15" s="14"/>
      <c r="K15" s="15">
        <f>72593+1</f>
        <v>72594</v>
      </c>
      <c r="L15" s="14"/>
      <c r="M15" s="15">
        <v>122398</v>
      </c>
      <c r="N15" s="14"/>
      <c r="O15" s="15">
        <v>177295</v>
      </c>
      <c r="P15" s="14"/>
      <c r="Q15" s="15">
        <f>132604-1</f>
        <v>132603</v>
      </c>
      <c r="R15" s="14"/>
      <c r="S15" s="15">
        <v>122016</v>
      </c>
      <c r="T15" s="14"/>
      <c r="U15" s="15">
        <v>20785</v>
      </c>
      <c r="V15" s="14"/>
      <c r="W15" s="15">
        <v>89183</v>
      </c>
      <c r="X15" s="14"/>
      <c r="Y15" s="15">
        <v>-86067</v>
      </c>
    </row>
    <row r="16" spans="1:25" ht="15.75">
      <c r="A16" s="12" t="s">
        <v>16</v>
      </c>
      <c r="B16" s="14"/>
      <c r="C16" s="28">
        <f>SUM(E16:Y16)</f>
        <v>369662</v>
      </c>
      <c r="D16" s="14"/>
      <c r="E16" s="28">
        <v>368484</v>
      </c>
      <c r="F16" s="14"/>
      <c r="G16" s="28">
        <v>50</v>
      </c>
      <c r="H16" s="14"/>
      <c r="I16" s="28">
        <v>0</v>
      </c>
      <c r="J16" s="14"/>
      <c r="K16" s="28">
        <v>0</v>
      </c>
      <c r="L16" s="14"/>
      <c r="M16" s="28">
        <v>0</v>
      </c>
      <c r="N16" s="14"/>
      <c r="O16" s="28">
        <v>570</v>
      </c>
      <c r="P16" s="14"/>
      <c r="Q16" s="28">
        <v>558</v>
      </c>
      <c r="R16" s="14"/>
      <c r="S16" s="28">
        <v>0</v>
      </c>
      <c r="T16" s="14"/>
      <c r="U16" s="28">
        <v>0</v>
      </c>
      <c r="V16" s="14"/>
      <c r="W16" s="28">
        <v>0</v>
      </c>
      <c r="X16" s="14"/>
      <c r="Y16" s="16">
        <v>0</v>
      </c>
    </row>
    <row r="17" spans="1:25" ht="15.75">
      <c r="A17" s="12" t="s">
        <v>3</v>
      </c>
      <c r="B17" s="16"/>
      <c r="C17" s="17">
        <f>SUM(C15:C16)</f>
        <v>1766880</v>
      </c>
      <c r="D17" s="16"/>
      <c r="E17" s="17">
        <f>SUM(E15:E16)</f>
        <v>-6584</v>
      </c>
      <c r="F17" s="16"/>
      <c r="G17" s="17">
        <f>SUM(G15:G16)</f>
        <v>474974</v>
      </c>
      <c r="H17" s="16"/>
      <c r="I17" s="17">
        <f>SUM(I15:I16)</f>
        <v>646555</v>
      </c>
      <c r="J17" s="16"/>
      <c r="K17" s="17">
        <f>SUM(K15:K16)</f>
        <v>72594</v>
      </c>
      <c r="L17" s="16"/>
      <c r="M17" s="17">
        <f>SUM(M15:M16)</f>
        <v>122398</v>
      </c>
      <c r="N17" s="16"/>
      <c r="O17" s="17">
        <f>SUM(O15:O16)</f>
        <v>177865</v>
      </c>
      <c r="P17" s="16"/>
      <c r="Q17" s="17">
        <f>SUM(Q15:Q16)</f>
        <v>133161</v>
      </c>
      <c r="R17" s="16"/>
      <c r="S17" s="17">
        <f>SUM(S15:S16)</f>
        <v>122016</v>
      </c>
      <c r="T17" s="16"/>
      <c r="U17" s="17">
        <f>SUM(U15:U16)</f>
        <v>20785</v>
      </c>
      <c r="V17" s="16"/>
      <c r="W17" s="17">
        <f>SUM(W15:W16)</f>
        <v>89183</v>
      </c>
      <c r="X17" s="16"/>
      <c r="Y17" s="17">
        <f>SUM(Y15:Y16)</f>
        <v>-86067</v>
      </c>
    </row>
    <row r="18" spans="1:25" ht="15.75">
      <c r="A18" s="12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ht="15.75">
      <c r="A19" s="12" t="s">
        <v>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ht="15.75">
      <c r="A20" s="12" t="s">
        <v>5</v>
      </c>
      <c r="B20" s="16"/>
      <c r="C20" s="28">
        <f>SUM(E20:Y20)</f>
        <v>3682</v>
      </c>
      <c r="D20" s="16"/>
      <c r="E20" s="16">
        <v>0</v>
      </c>
      <c r="F20" s="16"/>
      <c r="G20" s="16">
        <f>1693</f>
        <v>1693</v>
      </c>
      <c r="H20" s="16"/>
      <c r="I20" s="16">
        <v>0</v>
      </c>
      <c r="J20" s="16"/>
      <c r="K20" s="16">
        <v>0</v>
      </c>
      <c r="L20" s="16"/>
      <c r="M20" s="16">
        <v>0</v>
      </c>
      <c r="N20" s="16"/>
      <c r="O20" s="16">
        <v>1898</v>
      </c>
      <c r="P20" s="16"/>
      <c r="Q20" s="16">
        <v>22</v>
      </c>
      <c r="R20" s="16"/>
      <c r="S20" s="16">
        <v>0</v>
      </c>
      <c r="T20" s="16"/>
      <c r="U20" s="16">
        <v>0</v>
      </c>
      <c r="V20" s="16"/>
      <c r="W20" s="16">
        <v>69</v>
      </c>
      <c r="X20" s="16"/>
      <c r="Y20" s="16">
        <v>0</v>
      </c>
    </row>
    <row r="21" spans="1:25" ht="15.75">
      <c r="A21" s="12" t="s">
        <v>19</v>
      </c>
      <c r="B21" s="16"/>
      <c r="C21" s="28">
        <f>SUM(E21:Y21)</f>
        <v>15152</v>
      </c>
      <c r="D21" s="16"/>
      <c r="E21" s="16">
        <v>0</v>
      </c>
      <c r="F21" s="16"/>
      <c r="G21" s="16">
        <v>0</v>
      </c>
      <c r="H21" s="16"/>
      <c r="I21" s="16">
        <v>0</v>
      </c>
      <c r="J21" s="16"/>
      <c r="K21" s="16">
        <v>0</v>
      </c>
      <c r="L21" s="16"/>
      <c r="M21" s="16">
        <v>0</v>
      </c>
      <c r="N21" s="16"/>
      <c r="O21" s="16">
        <v>0</v>
      </c>
      <c r="P21" s="16"/>
      <c r="Q21" s="16">
        <v>0</v>
      </c>
      <c r="R21" s="16"/>
      <c r="S21" s="16">
        <v>0</v>
      </c>
      <c r="T21" s="16"/>
      <c r="U21" s="16">
        <v>15152</v>
      </c>
      <c r="V21" s="16"/>
      <c r="W21" s="16">
        <v>0</v>
      </c>
      <c r="X21" s="16"/>
      <c r="Y21" s="16">
        <v>0</v>
      </c>
    </row>
    <row r="22" spans="1:25" ht="15.75">
      <c r="A22" s="12" t="s">
        <v>18</v>
      </c>
      <c r="B22" s="16"/>
      <c r="C22" s="28">
        <f>SUM(E22:Y22)</f>
        <v>314386</v>
      </c>
      <c r="D22" s="16"/>
      <c r="E22" s="16">
        <v>0</v>
      </c>
      <c r="F22" s="16"/>
      <c r="G22" s="16">
        <v>183322</v>
      </c>
      <c r="H22" s="16"/>
      <c r="I22" s="16">
        <v>0</v>
      </c>
      <c r="J22" s="16"/>
      <c r="K22" s="16">
        <v>5164</v>
      </c>
      <c r="L22" s="16"/>
      <c r="M22" s="16">
        <v>1937</v>
      </c>
      <c r="N22" s="16"/>
      <c r="O22" s="16">
        <v>0</v>
      </c>
      <c r="P22" s="16"/>
      <c r="Q22" s="16">
        <v>0</v>
      </c>
      <c r="R22" s="16"/>
      <c r="S22" s="16">
        <v>33435</v>
      </c>
      <c r="T22" s="16"/>
      <c r="U22" s="16">
        <v>0</v>
      </c>
      <c r="V22" s="16"/>
      <c r="W22" s="16">
        <v>19365</v>
      </c>
      <c r="X22" s="16"/>
      <c r="Y22" s="16">
        <v>71163</v>
      </c>
    </row>
    <row r="23" spans="1:25" ht="15.75">
      <c r="A23" s="12" t="s">
        <v>6</v>
      </c>
      <c r="B23" s="16"/>
      <c r="C23" s="17">
        <f>SUM(C20:C22)</f>
        <v>333220</v>
      </c>
      <c r="D23" s="16"/>
      <c r="E23" s="17">
        <f>SUM(E20:E22)</f>
        <v>0</v>
      </c>
      <c r="F23" s="16"/>
      <c r="G23" s="17">
        <f>SUM(G20:G22)</f>
        <v>185015</v>
      </c>
      <c r="H23" s="16"/>
      <c r="I23" s="17">
        <f>SUM(I20:I22)</f>
        <v>0</v>
      </c>
      <c r="J23" s="16"/>
      <c r="K23" s="17">
        <f>SUM(K20:K22)</f>
        <v>5164</v>
      </c>
      <c r="L23" s="16"/>
      <c r="M23" s="17">
        <f>SUM(M20:M22)</f>
        <v>1937</v>
      </c>
      <c r="N23" s="16"/>
      <c r="O23" s="17">
        <f>SUM(O20:O22)</f>
        <v>1898</v>
      </c>
      <c r="P23" s="16"/>
      <c r="Q23" s="17">
        <f>SUM(Q20:Q22)</f>
        <v>22</v>
      </c>
      <c r="R23" s="16"/>
      <c r="S23" s="17">
        <f>SUM(S20:S22)</f>
        <v>33435</v>
      </c>
      <c r="T23" s="16"/>
      <c r="U23" s="17">
        <f>SUM(U20:U22)</f>
        <v>15152</v>
      </c>
      <c r="V23" s="16"/>
      <c r="W23" s="17">
        <f>SUM(W20:W22)</f>
        <v>19434</v>
      </c>
      <c r="X23" s="16"/>
      <c r="Y23" s="17">
        <f>SUM(Y20:Y22)</f>
        <v>71163</v>
      </c>
    </row>
    <row r="24" spans="1:25" ht="15.75">
      <c r="A24" s="12"/>
      <c r="B24" s="16"/>
      <c r="C24" s="18"/>
      <c r="D24" s="16"/>
      <c r="E24" s="18"/>
      <c r="F24" s="16"/>
      <c r="G24" s="18"/>
      <c r="H24" s="16"/>
      <c r="I24" s="18"/>
      <c r="J24" s="16"/>
      <c r="K24" s="18"/>
      <c r="L24" s="16"/>
      <c r="M24" s="18"/>
      <c r="N24" s="16"/>
      <c r="O24" s="18"/>
      <c r="P24" s="16"/>
      <c r="Q24" s="18"/>
      <c r="R24" s="16"/>
      <c r="S24" s="18"/>
      <c r="T24" s="16"/>
      <c r="U24" s="18"/>
      <c r="V24" s="16"/>
      <c r="W24" s="18"/>
      <c r="X24" s="16"/>
      <c r="Y24" s="18"/>
    </row>
    <row r="25" spans="1:25" ht="16.5" thickBot="1">
      <c r="A25" s="12" t="s">
        <v>7</v>
      </c>
      <c r="B25" s="16"/>
      <c r="C25" s="19">
        <f>C17-C23</f>
        <v>1433660</v>
      </c>
      <c r="D25" s="16"/>
      <c r="E25" s="19">
        <f>E17-E23</f>
        <v>-6584</v>
      </c>
      <c r="F25" s="16"/>
      <c r="G25" s="19">
        <f>G17-G23</f>
        <v>289959</v>
      </c>
      <c r="H25" s="16"/>
      <c r="I25" s="19">
        <f>I17-I23</f>
        <v>646555</v>
      </c>
      <c r="J25" s="16"/>
      <c r="K25" s="19">
        <f>K17-K23</f>
        <v>67430</v>
      </c>
      <c r="L25" s="16"/>
      <c r="M25" s="19">
        <f>M17-M23</f>
        <v>120461</v>
      </c>
      <c r="N25" s="16"/>
      <c r="O25" s="19">
        <f>O17-O23</f>
        <v>175967</v>
      </c>
      <c r="P25" s="16"/>
      <c r="Q25" s="19">
        <f>Q17-Q23</f>
        <v>133139</v>
      </c>
      <c r="R25" s="16"/>
      <c r="S25" s="19">
        <f>S17-S23</f>
        <v>88581</v>
      </c>
      <c r="T25" s="16"/>
      <c r="U25" s="19">
        <f>U17-U23</f>
        <v>5633</v>
      </c>
      <c r="V25" s="16"/>
      <c r="W25" s="19">
        <f>W17-W23</f>
        <v>69749</v>
      </c>
      <c r="X25" s="16"/>
      <c r="Y25" s="22">
        <f>Y17-Y23</f>
        <v>-157230</v>
      </c>
    </row>
    <row r="26" spans="1:25" s="11" customFormat="1" ht="16.5" thickTop="1">
      <c r="A26" s="6"/>
      <c r="B26" s="8"/>
      <c r="C26" s="9"/>
      <c r="D26" s="8"/>
      <c r="E26" s="9"/>
      <c r="F26" s="8"/>
      <c r="G26" s="9"/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  <c r="S26" s="9"/>
      <c r="T26" s="8"/>
      <c r="U26" s="9"/>
      <c r="V26" s="8"/>
      <c r="W26" s="9"/>
      <c r="X26" s="8"/>
      <c r="Y26" s="9"/>
    </row>
    <row r="27" spans="1:25" s="11" customFormat="1" ht="15.75">
      <c r="A27" s="6"/>
      <c r="B27" s="8"/>
      <c r="C27" s="9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8"/>
      <c r="U27" s="9"/>
      <c r="V27" s="8"/>
      <c r="W27" s="9"/>
      <c r="X27" s="8"/>
      <c r="Y27" s="9"/>
    </row>
    <row r="28" spans="1:25" s="11" customFormat="1" ht="15.75">
      <c r="A28" s="6"/>
      <c r="B28" s="8"/>
      <c r="C28" s="9"/>
      <c r="D28" s="8"/>
      <c r="E28" s="9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8"/>
      <c r="U28" s="9"/>
      <c r="V28" s="8"/>
      <c r="W28" s="9"/>
      <c r="X28" s="8"/>
      <c r="Y28" s="9"/>
    </row>
    <row r="29" spans="1:25" s="11" customFormat="1" ht="15.75">
      <c r="A29" s="6"/>
      <c r="B29" s="8"/>
      <c r="C29" s="9"/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8"/>
      <c r="U29" s="9"/>
      <c r="V29" s="8"/>
      <c r="W29" s="9"/>
      <c r="X29" s="8"/>
      <c r="Y29" s="9"/>
    </row>
    <row r="30" spans="1:25" s="11" customFormat="1" ht="15.75">
      <c r="A30" s="6"/>
      <c r="B30" s="35"/>
      <c r="C30" s="45" t="s">
        <v>8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</row>
    <row r="31" spans="1:25" ht="15.75">
      <c r="A31" s="6"/>
      <c r="B31" s="35"/>
      <c r="C31" s="45" t="s">
        <v>67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 spans="1:25" ht="15.75">
      <c r="A32" s="6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1:25" ht="15.75">
      <c r="A33" s="6"/>
      <c r="B33" s="23"/>
      <c r="C33" s="38"/>
      <c r="D33" s="38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0" t="s">
        <v>49</v>
      </c>
      <c r="R33" s="40"/>
      <c r="S33" s="40" t="s">
        <v>52</v>
      </c>
      <c r="T33" s="39"/>
      <c r="U33" s="40" t="s">
        <v>27</v>
      </c>
      <c r="V33" s="38"/>
      <c r="W33" s="40" t="s">
        <v>57</v>
      </c>
      <c r="X33" s="38"/>
      <c r="Y33" s="40"/>
    </row>
    <row r="34" spans="1:25" ht="15.75">
      <c r="A34" s="6"/>
      <c r="B34" s="23"/>
      <c r="C34" s="29"/>
      <c r="D34" s="29"/>
      <c r="E34" s="29" t="s">
        <v>27</v>
      </c>
      <c r="F34" s="29"/>
      <c r="G34" s="29"/>
      <c r="H34" s="29"/>
      <c r="I34" s="29"/>
      <c r="J34" s="29"/>
      <c r="K34" s="29" t="s">
        <v>31</v>
      </c>
      <c r="L34" s="29"/>
      <c r="M34" s="29" t="s">
        <v>45</v>
      </c>
      <c r="N34" s="29"/>
      <c r="O34" s="29" t="s">
        <v>47</v>
      </c>
      <c r="P34" s="29"/>
      <c r="Q34" s="29" t="s">
        <v>50</v>
      </c>
      <c r="R34" s="29"/>
      <c r="S34" s="29" t="s">
        <v>53</v>
      </c>
      <c r="T34" s="29"/>
      <c r="U34" s="29" t="s">
        <v>55</v>
      </c>
      <c r="V34" s="29"/>
      <c r="W34" s="29" t="s">
        <v>58</v>
      </c>
      <c r="X34" s="29"/>
      <c r="Y34" s="29"/>
    </row>
    <row r="35" spans="1:25" ht="15.75">
      <c r="A35" s="6"/>
      <c r="B35" s="8"/>
      <c r="C35" s="33" t="s">
        <v>17</v>
      </c>
      <c r="D35" s="29"/>
      <c r="E35" s="33" t="s">
        <v>28</v>
      </c>
      <c r="F35" s="29"/>
      <c r="G35" s="33" t="s">
        <v>29</v>
      </c>
      <c r="H35" s="29"/>
      <c r="I35" s="33" t="s">
        <v>30</v>
      </c>
      <c r="J35" s="29"/>
      <c r="K35" s="33" t="s">
        <v>32</v>
      </c>
      <c r="L35" s="29"/>
      <c r="M35" s="33" t="s">
        <v>46</v>
      </c>
      <c r="N35" s="29"/>
      <c r="O35" s="33" t="s">
        <v>48</v>
      </c>
      <c r="P35" s="29"/>
      <c r="Q35" s="33" t="s">
        <v>61</v>
      </c>
      <c r="R35" s="29"/>
      <c r="S35" s="33" t="s">
        <v>54</v>
      </c>
      <c r="T35" s="29"/>
      <c r="U35" s="33" t="s">
        <v>56</v>
      </c>
      <c r="V35" s="29"/>
      <c r="W35" s="33" t="s">
        <v>51</v>
      </c>
      <c r="X35" s="29"/>
      <c r="Y35" s="33" t="s">
        <v>59</v>
      </c>
    </row>
    <row r="36" spans="1:25" ht="15.75">
      <c r="A36" s="12" t="s">
        <v>9</v>
      </c>
      <c r="B36" s="16"/>
      <c r="C36" s="18"/>
      <c r="D36" s="16"/>
      <c r="E36" s="18"/>
      <c r="F36" s="16"/>
      <c r="G36" s="18"/>
      <c r="H36" s="16"/>
      <c r="I36" s="18"/>
      <c r="J36" s="16"/>
      <c r="K36" s="18"/>
      <c r="L36" s="16"/>
      <c r="M36" s="18"/>
      <c r="N36" s="16"/>
      <c r="O36" s="18"/>
      <c r="P36" s="16"/>
      <c r="Q36" s="18"/>
      <c r="R36" s="16"/>
      <c r="S36" s="18"/>
      <c r="T36" s="16"/>
      <c r="U36" s="18"/>
      <c r="V36" s="16"/>
      <c r="W36" s="18"/>
      <c r="X36" s="16"/>
      <c r="Y36" s="18"/>
    </row>
    <row r="37" spans="1:25" ht="15.75">
      <c r="A37" s="12" t="s">
        <v>10</v>
      </c>
      <c r="B37" s="16"/>
      <c r="C37" s="18"/>
      <c r="D37" s="16"/>
      <c r="E37" s="18"/>
      <c r="F37" s="16"/>
      <c r="G37" s="18"/>
      <c r="H37" s="16"/>
      <c r="I37" s="18"/>
      <c r="J37" s="16"/>
      <c r="K37" s="18"/>
      <c r="L37" s="16"/>
      <c r="M37" s="18"/>
      <c r="N37" s="16"/>
      <c r="O37" s="18"/>
      <c r="P37" s="16"/>
      <c r="Q37" s="18"/>
      <c r="R37" s="16"/>
      <c r="S37" s="18"/>
      <c r="T37" s="16"/>
      <c r="U37" s="18"/>
      <c r="V37" s="16"/>
      <c r="W37" s="18"/>
      <c r="X37" s="16"/>
      <c r="Y37" s="18"/>
    </row>
    <row r="38" spans="1:25" ht="15.75">
      <c r="A38" s="12" t="s">
        <v>11</v>
      </c>
      <c r="B38" s="16"/>
      <c r="C38" s="15">
        <f>SUM(E38:Y38)</f>
        <v>299730</v>
      </c>
      <c r="D38" s="16"/>
      <c r="E38" s="20">
        <v>-265870</v>
      </c>
      <c r="F38" s="16"/>
      <c r="G38" s="20">
        <v>-41355</v>
      </c>
      <c r="H38" s="16"/>
      <c r="I38" s="20">
        <v>454422</v>
      </c>
      <c r="J38" s="16"/>
      <c r="K38" s="20">
        <v>52703</v>
      </c>
      <c r="L38" s="16"/>
      <c r="M38" s="20">
        <v>108634</v>
      </c>
      <c r="N38" s="16"/>
      <c r="O38" s="20">
        <v>82294</v>
      </c>
      <c r="P38" s="16"/>
      <c r="Q38" s="20">
        <v>21581</v>
      </c>
      <c r="R38" s="16"/>
      <c r="S38" s="20">
        <v>12766</v>
      </c>
      <c r="T38" s="16"/>
      <c r="U38" s="20">
        <v>-58</v>
      </c>
      <c r="V38" s="16"/>
      <c r="W38" s="20">
        <v>24245</v>
      </c>
      <c r="X38" s="16"/>
      <c r="Y38" s="20">
        <v>-149632</v>
      </c>
    </row>
    <row r="39" spans="1:25" ht="15.75">
      <c r="A39" s="12" t="s">
        <v>12</v>
      </c>
      <c r="B39" s="16"/>
      <c r="C39" s="28">
        <f>SUM(E39:Y39)</f>
        <v>725725</v>
      </c>
      <c r="D39" s="16"/>
      <c r="E39" s="16">
        <v>259286</v>
      </c>
      <c r="F39" s="16"/>
      <c r="G39" s="16">
        <v>263286</v>
      </c>
      <c r="H39" s="16"/>
      <c r="I39" s="16">
        <v>107745</v>
      </c>
      <c r="J39" s="16"/>
      <c r="K39" s="16">
        <v>11388</v>
      </c>
      <c r="L39" s="16"/>
      <c r="M39" s="16">
        <v>5061</v>
      </c>
      <c r="N39" s="16"/>
      <c r="O39" s="16">
        <v>71004</v>
      </c>
      <c r="P39" s="16"/>
      <c r="Q39" s="16">
        <v>78474</v>
      </c>
      <c r="R39" s="16"/>
      <c r="S39" s="16">
        <v>75815</v>
      </c>
      <c r="T39" s="16"/>
      <c r="U39" s="16">
        <v>2233</v>
      </c>
      <c r="V39" s="16"/>
      <c r="W39" s="16">
        <v>50458</v>
      </c>
      <c r="X39" s="16"/>
      <c r="Y39" s="16">
        <v>-199025</v>
      </c>
    </row>
    <row r="40" spans="1:25" ht="15.75">
      <c r="A40" s="12" t="s">
        <v>64</v>
      </c>
      <c r="B40" s="16"/>
      <c r="C40" s="28">
        <f>SUM(E40:Y40)</f>
        <v>181373</v>
      </c>
      <c r="D40" s="16"/>
      <c r="E40" s="16">
        <v>0</v>
      </c>
      <c r="F40" s="16"/>
      <c r="G40" s="16">
        <v>0</v>
      </c>
      <c r="H40" s="16"/>
      <c r="I40" s="16">
        <v>0</v>
      </c>
      <c r="J40" s="16"/>
      <c r="K40" s="16">
        <v>0</v>
      </c>
      <c r="L40" s="16"/>
      <c r="M40" s="16">
        <v>0</v>
      </c>
      <c r="N40" s="16"/>
      <c r="O40" s="16">
        <v>0</v>
      </c>
      <c r="P40" s="16"/>
      <c r="Q40" s="16">
        <v>0</v>
      </c>
      <c r="R40" s="16"/>
      <c r="S40" s="16">
        <v>0</v>
      </c>
      <c r="T40" s="16"/>
      <c r="U40" s="16">
        <v>0</v>
      </c>
      <c r="V40" s="16"/>
      <c r="W40" s="16">
        <v>0</v>
      </c>
      <c r="X40" s="16"/>
      <c r="Y40" s="16">
        <v>181373</v>
      </c>
    </row>
    <row r="41" spans="1:25" ht="15.75">
      <c r="A41" s="12" t="s">
        <v>69</v>
      </c>
      <c r="B41" s="16"/>
      <c r="C41" s="28">
        <f>SUM(E41:Y41)</f>
        <v>6409</v>
      </c>
      <c r="D41" s="16"/>
      <c r="E41" s="16">
        <v>0</v>
      </c>
      <c r="F41" s="16"/>
      <c r="G41" s="16">
        <v>0</v>
      </c>
      <c r="H41" s="16"/>
      <c r="I41" s="16">
        <v>0</v>
      </c>
      <c r="J41" s="16"/>
      <c r="K41" s="16">
        <v>0</v>
      </c>
      <c r="L41" s="16"/>
      <c r="M41" s="16">
        <v>0</v>
      </c>
      <c r="N41" s="16"/>
      <c r="O41" s="16">
        <v>0</v>
      </c>
      <c r="P41" s="16"/>
      <c r="Q41" s="16">
        <v>0</v>
      </c>
      <c r="R41" s="16"/>
      <c r="S41" s="16">
        <v>0</v>
      </c>
      <c r="T41" s="16"/>
      <c r="U41" s="16">
        <v>0</v>
      </c>
      <c r="V41" s="16"/>
      <c r="W41" s="16">
        <v>-7582</v>
      </c>
      <c r="X41" s="16"/>
      <c r="Y41" s="16">
        <v>13991</v>
      </c>
    </row>
    <row r="42" spans="1:25" ht="15.75">
      <c r="A42" s="12" t="s">
        <v>13</v>
      </c>
      <c r="B42" s="16"/>
      <c r="C42" s="17">
        <f>SUM(C38:C41)</f>
        <v>1213237</v>
      </c>
      <c r="D42" s="16"/>
      <c r="E42" s="17">
        <f>SUM(E38:E41)</f>
        <v>-6584</v>
      </c>
      <c r="F42" s="16"/>
      <c r="G42" s="17">
        <f>SUM(G38:G41)</f>
        <v>221931</v>
      </c>
      <c r="H42" s="16"/>
      <c r="I42" s="17">
        <f>SUM(I38:I41)</f>
        <v>562167</v>
      </c>
      <c r="J42" s="16"/>
      <c r="K42" s="17">
        <f>SUM(K38:K41)</f>
        <v>64091</v>
      </c>
      <c r="L42" s="16"/>
      <c r="M42" s="17">
        <f>SUM(M38:M41)</f>
        <v>113695</v>
      </c>
      <c r="N42" s="16"/>
      <c r="O42" s="17">
        <f>SUM(O38:O41)</f>
        <v>153298</v>
      </c>
      <c r="P42" s="16"/>
      <c r="Q42" s="17">
        <f>SUM(Q38:Q41)</f>
        <v>100055</v>
      </c>
      <c r="R42" s="16"/>
      <c r="S42" s="17">
        <f>SUM(S38:S41)</f>
        <v>88581</v>
      </c>
      <c r="T42" s="16"/>
      <c r="U42" s="17">
        <f>SUM(U38:U41)</f>
        <v>2175</v>
      </c>
      <c r="V42" s="16"/>
      <c r="W42" s="17">
        <f>SUM(W38:W41)</f>
        <v>67121</v>
      </c>
      <c r="X42" s="16"/>
      <c r="Y42" s="17">
        <f>SUM(Y38:Y41)</f>
        <v>-153293</v>
      </c>
    </row>
    <row r="43" spans="1:25" ht="15.75">
      <c r="A43" s="12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spans="1:25" ht="15.75">
      <c r="A44" s="12" t="s">
        <v>65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5" spans="1:25" ht="15.75">
      <c r="A45" s="12" t="s">
        <v>11</v>
      </c>
      <c r="B45" s="16"/>
      <c r="C45" s="28">
        <f>SUM(E45:Y45)</f>
        <v>206576</v>
      </c>
      <c r="D45" s="16"/>
      <c r="E45" s="16">
        <v>0</v>
      </c>
      <c r="F45" s="16"/>
      <c r="G45" s="16">
        <v>63491</v>
      </c>
      <c r="H45" s="16"/>
      <c r="I45" s="16">
        <v>82988</v>
      </c>
      <c r="J45" s="16"/>
      <c r="K45" s="16">
        <v>3339</v>
      </c>
      <c r="L45" s="16"/>
      <c r="M45" s="16">
        <v>6766</v>
      </c>
      <c r="N45" s="16"/>
      <c r="O45" s="16">
        <v>20433</v>
      </c>
      <c r="P45" s="16"/>
      <c r="Q45" s="16">
        <v>32040</v>
      </c>
      <c r="R45" s="16"/>
      <c r="S45" s="16">
        <v>0</v>
      </c>
      <c r="T45" s="16"/>
      <c r="U45" s="16">
        <v>808</v>
      </c>
      <c r="V45" s="16"/>
      <c r="W45" s="16">
        <v>2628</v>
      </c>
      <c r="X45" s="16"/>
      <c r="Y45" s="16">
        <v>-5917</v>
      </c>
    </row>
    <row r="46" spans="1:25" ht="15.75">
      <c r="A46" s="12" t="s">
        <v>14</v>
      </c>
      <c r="B46" s="16"/>
      <c r="C46" s="28">
        <f>SUM(E46:Y46)</f>
        <v>13847</v>
      </c>
      <c r="D46" s="16"/>
      <c r="E46" s="16">
        <v>0</v>
      </c>
      <c r="F46" s="16"/>
      <c r="G46" s="16">
        <f>1073+3464</f>
        <v>4537</v>
      </c>
      <c r="H46" s="16"/>
      <c r="I46" s="16">
        <v>1400</v>
      </c>
      <c r="J46" s="16"/>
      <c r="K46" s="16">
        <v>0</v>
      </c>
      <c r="L46" s="16"/>
      <c r="M46" s="16">
        <v>0</v>
      </c>
      <c r="N46" s="16"/>
      <c r="O46" s="16">
        <v>2236</v>
      </c>
      <c r="P46" s="16"/>
      <c r="Q46" s="16">
        <v>1044</v>
      </c>
      <c r="R46" s="16"/>
      <c r="S46" s="16">
        <v>0</v>
      </c>
      <c r="T46" s="16"/>
      <c r="U46" s="16">
        <v>2650</v>
      </c>
      <c r="V46" s="16"/>
      <c r="W46" s="16">
        <v>0</v>
      </c>
      <c r="X46" s="16"/>
      <c r="Y46" s="16">
        <v>1980</v>
      </c>
    </row>
    <row r="47" spans="1:25" ht="15.75">
      <c r="A47" s="12" t="s">
        <v>66</v>
      </c>
      <c r="B47" s="16"/>
      <c r="C47" s="21">
        <f>SUM(C45:C46)</f>
        <v>220423</v>
      </c>
      <c r="D47" s="16"/>
      <c r="E47" s="36">
        <f>SUM(E45:E46)</f>
        <v>0</v>
      </c>
      <c r="F47" s="16"/>
      <c r="G47" s="21">
        <f>SUM(G45:G46)</f>
        <v>68028</v>
      </c>
      <c r="H47" s="16"/>
      <c r="I47" s="36">
        <f>SUM(I45:I46)</f>
        <v>84388</v>
      </c>
      <c r="J47" s="16"/>
      <c r="K47" s="21">
        <f>SUM(K45:K46)</f>
        <v>3339</v>
      </c>
      <c r="L47" s="16"/>
      <c r="M47" s="21">
        <f>SUM(M45:M46)</f>
        <v>6766</v>
      </c>
      <c r="N47" s="16"/>
      <c r="O47" s="36">
        <f>SUM(O45:O46)</f>
        <v>22669</v>
      </c>
      <c r="P47" s="16"/>
      <c r="Q47" s="21">
        <f>SUM(Q45:Q46)</f>
        <v>33084</v>
      </c>
      <c r="R47" s="16"/>
      <c r="S47" s="36">
        <f>SUM(S45:S46)</f>
        <v>0</v>
      </c>
      <c r="T47" s="16"/>
      <c r="U47" s="36">
        <f>SUM(U45:U46)</f>
        <v>3458</v>
      </c>
      <c r="V47" s="16"/>
      <c r="W47" s="21">
        <f>SUM(W45:W46)</f>
        <v>2628</v>
      </c>
      <c r="X47" s="16"/>
      <c r="Y47" s="21">
        <f>SUM(Y45:Y46)</f>
        <v>-3937</v>
      </c>
    </row>
    <row r="48" spans="1:25" ht="15.75">
      <c r="A48" s="12"/>
      <c r="B48" s="13"/>
      <c r="C48" s="16"/>
      <c r="D48" s="13"/>
      <c r="E48" s="16"/>
      <c r="F48" s="13"/>
      <c r="G48" s="16"/>
      <c r="H48" s="13"/>
      <c r="I48" s="16"/>
      <c r="J48" s="13"/>
      <c r="K48" s="16"/>
      <c r="L48" s="13"/>
      <c r="M48" s="16"/>
      <c r="N48" s="13"/>
      <c r="O48" s="16"/>
      <c r="P48" s="13"/>
      <c r="Q48" s="16"/>
      <c r="R48" s="13"/>
      <c r="S48" s="16"/>
      <c r="T48" s="13"/>
      <c r="U48" s="16"/>
      <c r="V48" s="13"/>
      <c r="W48" s="16"/>
      <c r="X48" s="13"/>
      <c r="Y48" s="16"/>
    </row>
    <row r="49" spans="1:25" ht="16.5" thickBot="1">
      <c r="A49" s="12" t="s">
        <v>15</v>
      </c>
      <c r="B49" s="16"/>
      <c r="C49" s="22">
        <f>C42+C47</f>
        <v>1433660</v>
      </c>
      <c r="D49" s="16"/>
      <c r="E49" s="22">
        <f>E42+E47</f>
        <v>-6584</v>
      </c>
      <c r="F49" s="16"/>
      <c r="G49" s="22">
        <f>G42+G47</f>
        <v>289959</v>
      </c>
      <c r="H49" s="16"/>
      <c r="I49" s="22">
        <f>I42+I47</f>
        <v>646555</v>
      </c>
      <c r="J49" s="16"/>
      <c r="K49" s="22">
        <f>K42+K47</f>
        <v>67430</v>
      </c>
      <c r="L49" s="16"/>
      <c r="M49" s="22">
        <f>M42+M47</f>
        <v>120461</v>
      </c>
      <c r="N49" s="16"/>
      <c r="O49" s="22">
        <f>O42+O47</f>
        <v>175967</v>
      </c>
      <c r="P49" s="16"/>
      <c r="Q49" s="22">
        <f>Q42+Q47</f>
        <v>133139</v>
      </c>
      <c r="R49" s="16"/>
      <c r="S49" s="22">
        <f>S42+S47</f>
        <v>88581</v>
      </c>
      <c r="T49" s="16"/>
      <c r="U49" s="22">
        <f>U42+U47</f>
        <v>5633</v>
      </c>
      <c r="V49" s="16"/>
      <c r="W49" s="22">
        <f>W42+W47</f>
        <v>69749</v>
      </c>
      <c r="X49" s="16"/>
      <c r="Y49" s="22">
        <f>Y42+Y47</f>
        <v>-157230</v>
      </c>
    </row>
    <row r="50" spans="1:25" ht="16.5" thickTop="1">
      <c r="A50" s="10"/>
      <c r="B50" s="7"/>
      <c r="C50" s="11"/>
      <c r="D50" s="7"/>
      <c r="E50" s="11"/>
      <c r="F50" s="7"/>
      <c r="G50" s="11"/>
      <c r="H50" s="7"/>
      <c r="I50" s="11"/>
      <c r="J50" s="7"/>
      <c r="K50" s="11"/>
      <c r="L50" s="7"/>
      <c r="M50" s="11"/>
      <c r="N50" s="7"/>
      <c r="O50" s="11"/>
      <c r="P50" s="7"/>
      <c r="Q50" s="11"/>
      <c r="R50" s="7"/>
      <c r="S50" s="11"/>
      <c r="T50" s="7"/>
      <c r="U50" s="11"/>
      <c r="V50" s="7"/>
      <c r="W50" s="11"/>
      <c r="X50" s="7"/>
      <c r="Y50" s="11"/>
    </row>
  </sheetData>
  <sheetProtection/>
  <mergeCells count="5">
    <mergeCell ref="C6:Y6"/>
    <mergeCell ref="C30:Y30"/>
    <mergeCell ref="C31:Y31"/>
    <mergeCell ref="C3:Y3"/>
    <mergeCell ref="C5:Y5"/>
  </mergeCells>
  <conditionalFormatting sqref="A14:Y25 A36:Y49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67" r:id="rId2"/>
  <headerFooter>
    <oddFooter>&amp;R&amp;"Goudy Old Style,Regular"&amp;10Page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38"/>
  <sheetViews>
    <sheetView tabSelected="1" zoomScalePageLayoutView="0" workbookViewId="0" topLeftCell="A1">
      <selection activeCell="C5" sqref="C5:Y5"/>
    </sheetView>
  </sheetViews>
  <sheetFormatPr defaultColWidth="9.140625" defaultRowHeight="15"/>
  <cols>
    <col min="1" max="1" width="30.8515625" style="5" bestFit="1" customWidth="1"/>
    <col min="2" max="2" width="1.7109375" style="4" customWidth="1"/>
    <col min="3" max="3" width="12.28125" style="4" bestFit="1" customWidth="1"/>
    <col min="4" max="4" width="1.7109375" style="4" customWidth="1"/>
    <col min="5" max="5" width="11.140625" style="4" bestFit="1" customWidth="1"/>
    <col min="6" max="6" width="1.7109375" style="4" customWidth="1"/>
    <col min="7" max="7" width="10.57421875" style="4" bestFit="1" customWidth="1"/>
    <col min="8" max="8" width="1.7109375" style="4" customWidth="1"/>
    <col min="9" max="9" width="10.57421875" style="4" bestFit="1" customWidth="1"/>
    <col min="10" max="10" width="1.7109375" style="4" customWidth="1"/>
    <col min="11" max="11" width="9.421875" style="4" bestFit="1" customWidth="1"/>
    <col min="12" max="12" width="1.7109375" style="4" customWidth="1"/>
    <col min="13" max="13" width="10.28125" style="4" bestFit="1" customWidth="1"/>
    <col min="14" max="14" width="1.7109375" style="4" customWidth="1"/>
    <col min="15" max="15" width="10.57421875" style="4" bestFit="1" customWidth="1"/>
    <col min="16" max="16" width="1.7109375" style="4" customWidth="1"/>
    <col min="17" max="17" width="11.00390625" style="4" bestFit="1" customWidth="1"/>
    <col min="18" max="18" width="1.7109375" style="4" customWidth="1"/>
    <col min="19" max="19" width="10.00390625" style="4" bestFit="1" customWidth="1"/>
    <col min="20" max="20" width="1.7109375" style="4" customWidth="1"/>
    <col min="21" max="21" width="10.57421875" style="4" bestFit="1" customWidth="1"/>
    <col min="22" max="22" width="1.7109375" style="4" customWidth="1"/>
    <col min="23" max="23" width="10.57421875" style="4" bestFit="1" customWidth="1"/>
    <col min="24" max="24" width="1.7109375" style="4" customWidth="1"/>
    <col min="25" max="25" width="11.140625" style="4" bestFit="1" customWidth="1"/>
    <col min="26" max="16384" width="9.140625" style="4" customWidth="1"/>
  </cols>
  <sheetData>
    <row r="1" ht="13.5"/>
    <row r="2" ht="13.5"/>
    <row r="3" spans="3:25" ht="16.5">
      <c r="C3" s="46" t="s">
        <v>21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3:25" ht="9" customHeight="1"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  <c r="X4" s="2"/>
      <c r="Y4" s="3"/>
    </row>
    <row r="5" spans="3:25" ht="15.75">
      <c r="C5" s="45" t="s">
        <v>70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</row>
    <row r="6" spans="3:25" ht="15.75">
      <c r="C6" s="45" t="s">
        <v>67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</row>
    <row r="7" spans="2:25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2:25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s="41" customFormat="1" ht="15.75">
      <c r="A9" s="37"/>
      <c r="B9" s="38"/>
      <c r="C9" s="38"/>
      <c r="D9" s="38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0" t="s">
        <v>49</v>
      </c>
      <c r="R9" s="40"/>
      <c r="S9" s="40" t="s">
        <v>52</v>
      </c>
      <c r="T9" s="39"/>
      <c r="U9" s="40" t="s">
        <v>27</v>
      </c>
      <c r="V9" s="38"/>
      <c r="W9" s="40" t="s">
        <v>57</v>
      </c>
      <c r="X9" s="38"/>
      <c r="Y9" s="40"/>
    </row>
    <row r="10" spans="2:25" s="30" customFormat="1" ht="15.75">
      <c r="B10" s="29"/>
      <c r="C10" s="29"/>
      <c r="D10" s="29"/>
      <c r="E10" s="29" t="s">
        <v>27</v>
      </c>
      <c r="F10" s="29"/>
      <c r="G10" s="29"/>
      <c r="H10" s="29"/>
      <c r="I10" s="29"/>
      <c r="J10" s="29"/>
      <c r="K10" s="29" t="s">
        <v>31</v>
      </c>
      <c r="L10" s="29"/>
      <c r="M10" s="29" t="s">
        <v>45</v>
      </c>
      <c r="N10" s="29"/>
      <c r="O10" s="29" t="s">
        <v>47</v>
      </c>
      <c r="P10" s="29"/>
      <c r="Q10" s="29" t="s">
        <v>50</v>
      </c>
      <c r="R10" s="29"/>
      <c r="S10" s="29" t="s">
        <v>53</v>
      </c>
      <c r="T10" s="29"/>
      <c r="U10" s="29" t="s">
        <v>55</v>
      </c>
      <c r="V10" s="29"/>
      <c r="W10" s="29" t="s">
        <v>58</v>
      </c>
      <c r="X10" s="29"/>
      <c r="Y10" s="29"/>
    </row>
    <row r="11" spans="2:25" s="30" customFormat="1" ht="15.75">
      <c r="B11" s="29"/>
      <c r="C11" s="33" t="s">
        <v>17</v>
      </c>
      <c r="D11" s="29"/>
      <c r="E11" s="33" t="s">
        <v>28</v>
      </c>
      <c r="F11" s="29"/>
      <c r="G11" s="33" t="s">
        <v>29</v>
      </c>
      <c r="H11" s="29"/>
      <c r="I11" s="33" t="s">
        <v>30</v>
      </c>
      <c r="J11" s="29"/>
      <c r="K11" s="33" t="s">
        <v>32</v>
      </c>
      <c r="L11" s="29"/>
      <c r="M11" s="33" t="s">
        <v>46</v>
      </c>
      <c r="N11" s="29"/>
      <c r="O11" s="33" t="s">
        <v>48</v>
      </c>
      <c r="P11" s="29"/>
      <c r="Q11" s="33" t="s">
        <v>61</v>
      </c>
      <c r="R11" s="29"/>
      <c r="S11" s="33" t="s">
        <v>54</v>
      </c>
      <c r="T11" s="29"/>
      <c r="U11" s="33" t="s">
        <v>56</v>
      </c>
      <c r="V11" s="29"/>
      <c r="W11" s="33" t="s">
        <v>51</v>
      </c>
      <c r="X11" s="29"/>
      <c r="Y11" s="33" t="s">
        <v>59</v>
      </c>
    </row>
    <row r="12" spans="1:25" ht="15.75">
      <c r="A12" s="12" t="s">
        <v>22</v>
      </c>
      <c r="B12" s="12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</row>
    <row r="13" spans="1:25" ht="15.75">
      <c r="A13" s="12" t="s">
        <v>63</v>
      </c>
      <c r="B13" s="12"/>
      <c r="C13" s="31">
        <f>SUM(E13:Y13)</f>
        <v>1380436</v>
      </c>
      <c r="D13" s="20"/>
      <c r="E13" s="31">
        <v>445862</v>
      </c>
      <c r="F13" s="20"/>
      <c r="G13" s="31">
        <v>304417</v>
      </c>
      <c r="H13" s="20"/>
      <c r="I13" s="31">
        <v>177012</v>
      </c>
      <c r="J13" s="20"/>
      <c r="K13" s="31">
        <v>0</v>
      </c>
      <c r="L13" s="20"/>
      <c r="M13" s="31">
        <v>75</v>
      </c>
      <c r="N13" s="20"/>
      <c r="O13" s="31">
        <v>139905</v>
      </c>
      <c r="P13" s="20"/>
      <c r="Q13" s="31">
        <v>163427</v>
      </c>
      <c r="R13" s="20"/>
      <c r="S13" s="31">
        <v>1613</v>
      </c>
      <c r="T13" s="20"/>
      <c r="U13" s="31">
        <v>10000</v>
      </c>
      <c r="V13" s="20"/>
      <c r="W13" s="31">
        <f>138124+1</f>
        <v>138125</v>
      </c>
      <c r="X13" s="20"/>
      <c r="Y13" s="31">
        <v>0</v>
      </c>
    </row>
    <row r="14" spans="1:25" ht="15.75">
      <c r="A14" s="12" t="s">
        <v>23</v>
      </c>
      <c r="B14" s="12"/>
      <c r="C14" s="12">
        <f>SUM(E14:Y14)</f>
        <v>698972</v>
      </c>
      <c r="D14" s="13"/>
      <c r="E14" s="28">
        <v>0</v>
      </c>
      <c r="F14" s="13"/>
      <c r="G14" s="28">
        <v>389494</v>
      </c>
      <c r="H14" s="32"/>
      <c r="I14" s="28">
        <v>0</v>
      </c>
      <c r="J14" s="13"/>
      <c r="K14" s="28">
        <v>11320</v>
      </c>
      <c r="L14" s="13"/>
      <c r="M14" s="28">
        <v>4431</v>
      </c>
      <c r="N14" s="13"/>
      <c r="O14" s="28">
        <v>0</v>
      </c>
      <c r="P14" s="13"/>
      <c r="Q14" s="28">
        <v>0</v>
      </c>
      <c r="R14" s="13"/>
      <c r="S14" s="28">
        <v>80080</v>
      </c>
      <c r="T14" s="13"/>
      <c r="U14" s="28">
        <v>0</v>
      </c>
      <c r="V14" s="13"/>
      <c r="W14" s="12">
        <v>42580</v>
      </c>
      <c r="X14" s="13"/>
      <c r="Y14" s="12">
        <v>171067</v>
      </c>
    </row>
    <row r="15" spans="1:25" ht="15.75">
      <c r="A15" s="12" t="s">
        <v>24</v>
      </c>
      <c r="B15" s="12"/>
      <c r="C15" s="43">
        <f>SUM(C13:C14)</f>
        <v>2079408</v>
      </c>
      <c r="D15" s="16"/>
      <c r="E15" s="43">
        <f>SUM(E13:E14)</f>
        <v>445862</v>
      </c>
      <c r="F15" s="16"/>
      <c r="G15" s="43">
        <f>SUM(G13:G14)</f>
        <v>693911</v>
      </c>
      <c r="H15" s="16"/>
      <c r="I15" s="43">
        <f>SUM(I13:I14)</f>
        <v>177012</v>
      </c>
      <c r="J15" s="16"/>
      <c r="K15" s="43">
        <f>SUM(K13:K14)</f>
        <v>11320</v>
      </c>
      <c r="L15" s="16"/>
      <c r="M15" s="43">
        <f>SUM(M13:M14)</f>
        <v>4506</v>
      </c>
      <c r="N15" s="16"/>
      <c r="O15" s="43">
        <f>SUM(O13:O14)</f>
        <v>139905</v>
      </c>
      <c r="P15" s="16"/>
      <c r="Q15" s="43">
        <f>SUM(Q13:Q14)</f>
        <v>163427</v>
      </c>
      <c r="R15" s="16"/>
      <c r="S15" s="43">
        <f>SUM(S13:S14)</f>
        <v>81693</v>
      </c>
      <c r="T15" s="16"/>
      <c r="U15" s="43">
        <f>SUM(U13:U14)</f>
        <v>10000</v>
      </c>
      <c r="V15" s="16"/>
      <c r="W15" s="43">
        <f>SUM(W13:W14)</f>
        <v>180705</v>
      </c>
      <c r="X15" s="16"/>
      <c r="Y15" s="43">
        <f>SUM(Y13:Y14)</f>
        <v>171067</v>
      </c>
    </row>
    <row r="16" spans="1:25" ht="15.75">
      <c r="A16" s="12"/>
      <c r="B16" s="1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1:25" ht="15.75">
      <c r="A17" s="12" t="s">
        <v>25</v>
      </c>
      <c r="B17" s="12"/>
      <c r="C17" s="12">
        <f>SUM(E17:Y17)</f>
        <v>129139</v>
      </c>
      <c r="D17" s="16"/>
      <c r="E17" s="18">
        <v>0</v>
      </c>
      <c r="F17" s="16"/>
      <c r="G17" s="18">
        <v>129139</v>
      </c>
      <c r="H17" s="16"/>
      <c r="I17" s="18">
        <v>0</v>
      </c>
      <c r="J17" s="16"/>
      <c r="K17" s="18">
        <v>0</v>
      </c>
      <c r="L17" s="16"/>
      <c r="M17" s="18">
        <v>0</v>
      </c>
      <c r="N17" s="16"/>
      <c r="O17" s="18">
        <v>0</v>
      </c>
      <c r="P17" s="16"/>
      <c r="Q17" s="18">
        <v>0</v>
      </c>
      <c r="R17" s="16"/>
      <c r="S17" s="18">
        <v>0</v>
      </c>
      <c r="T17" s="16"/>
      <c r="U17" s="28">
        <v>0</v>
      </c>
      <c r="V17" s="16"/>
      <c r="W17" s="28">
        <v>0</v>
      </c>
      <c r="X17" s="16"/>
      <c r="Y17" s="28">
        <v>0</v>
      </c>
    </row>
    <row r="18" spans="1:25" ht="15.75">
      <c r="A18" s="12" t="s">
        <v>26</v>
      </c>
      <c r="B18" s="12"/>
      <c r="C18" s="17">
        <f>C15-C17</f>
        <v>1950269</v>
      </c>
      <c r="D18" s="16"/>
      <c r="E18" s="17">
        <f>E15-E17</f>
        <v>445862</v>
      </c>
      <c r="F18" s="16"/>
      <c r="G18" s="17">
        <f>G15-G17</f>
        <v>564772</v>
      </c>
      <c r="H18" s="16"/>
      <c r="I18" s="17">
        <f>I15-I17</f>
        <v>177012</v>
      </c>
      <c r="J18" s="16"/>
      <c r="K18" s="17">
        <f>K15-K17</f>
        <v>11320</v>
      </c>
      <c r="L18" s="16"/>
      <c r="M18" s="17">
        <f>M15-M17</f>
        <v>4506</v>
      </c>
      <c r="N18" s="16"/>
      <c r="O18" s="17">
        <f>O15-O17</f>
        <v>139905</v>
      </c>
      <c r="P18" s="16"/>
      <c r="Q18" s="17">
        <f>Q15-Q17</f>
        <v>163427</v>
      </c>
      <c r="R18" s="16"/>
      <c r="S18" s="17">
        <f>S15-S17</f>
        <v>81693</v>
      </c>
      <c r="T18" s="16"/>
      <c r="U18" s="17">
        <f>U15-U17</f>
        <v>10000</v>
      </c>
      <c r="V18" s="16"/>
      <c r="W18" s="17">
        <f>W15-W17</f>
        <v>180705</v>
      </c>
      <c r="X18" s="16"/>
      <c r="Y18" s="17">
        <f>Y15-Y17</f>
        <v>171067</v>
      </c>
    </row>
    <row r="19" spans="1:25" ht="15.75">
      <c r="A19" s="12"/>
      <c r="B19" s="12"/>
      <c r="C19" s="18"/>
      <c r="D19" s="16"/>
      <c r="E19" s="18"/>
      <c r="F19" s="16"/>
      <c r="G19" s="18"/>
      <c r="H19" s="16"/>
      <c r="I19" s="18"/>
      <c r="J19" s="16"/>
      <c r="K19" s="18"/>
      <c r="L19" s="16"/>
      <c r="M19" s="18"/>
      <c r="N19" s="16"/>
      <c r="O19" s="18"/>
      <c r="P19" s="16"/>
      <c r="Q19" s="18"/>
      <c r="R19" s="16"/>
      <c r="S19" s="18"/>
      <c r="T19" s="16"/>
      <c r="U19" s="18"/>
      <c r="V19" s="16"/>
      <c r="W19" s="18"/>
      <c r="X19" s="16"/>
      <c r="Y19" s="18"/>
    </row>
    <row r="20" spans="1:25" ht="15.75">
      <c r="A20" s="12" t="s">
        <v>33</v>
      </c>
      <c r="B20" s="12"/>
      <c r="C20" s="18"/>
      <c r="D20" s="16"/>
      <c r="E20" s="18"/>
      <c r="F20" s="16"/>
      <c r="G20" s="18"/>
      <c r="H20" s="16"/>
      <c r="I20" s="18"/>
      <c r="J20" s="16"/>
      <c r="K20" s="18"/>
      <c r="L20" s="16"/>
      <c r="M20" s="18"/>
      <c r="N20" s="16"/>
      <c r="O20" s="18"/>
      <c r="P20" s="16"/>
      <c r="Q20" s="18"/>
      <c r="R20" s="16"/>
      <c r="S20" s="18"/>
      <c r="T20" s="16"/>
      <c r="U20" s="18"/>
      <c r="V20" s="16"/>
      <c r="W20" s="18"/>
      <c r="X20" s="16"/>
      <c r="Y20" s="18"/>
    </row>
    <row r="21" spans="1:25" ht="15.75">
      <c r="A21" s="12" t="s">
        <v>34</v>
      </c>
      <c r="B21" s="12"/>
      <c r="C21" s="12">
        <f aca="true" t="shared" si="0" ref="C21:C28">SUM(E21:Y21)</f>
        <v>148653</v>
      </c>
      <c r="D21" s="16"/>
      <c r="E21" s="18">
        <v>40600</v>
      </c>
      <c r="F21" s="16"/>
      <c r="G21" s="18">
        <v>0</v>
      </c>
      <c r="H21" s="16"/>
      <c r="I21" s="18">
        <v>0</v>
      </c>
      <c r="J21" s="16"/>
      <c r="K21" s="18">
        <v>0</v>
      </c>
      <c r="L21" s="16"/>
      <c r="M21" s="18">
        <v>0</v>
      </c>
      <c r="N21" s="16"/>
      <c r="O21" s="18">
        <v>0</v>
      </c>
      <c r="P21" s="16"/>
      <c r="Q21" s="18">
        <v>0</v>
      </c>
      <c r="R21" s="16"/>
      <c r="S21" s="18">
        <v>0</v>
      </c>
      <c r="T21" s="16"/>
      <c r="U21" s="18">
        <v>0</v>
      </c>
      <c r="V21" s="16"/>
      <c r="W21" s="18">
        <v>56779</v>
      </c>
      <c r="X21" s="16"/>
      <c r="Y21" s="18">
        <v>51274</v>
      </c>
    </row>
    <row r="22" spans="1:25" ht="15.75">
      <c r="A22" s="12" t="s">
        <v>35</v>
      </c>
      <c r="B22" s="12"/>
      <c r="C22" s="12">
        <f t="shared" si="0"/>
        <v>142661</v>
      </c>
      <c r="D22" s="16"/>
      <c r="E22" s="18">
        <v>23117</v>
      </c>
      <c r="F22" s="16"/>
      <c r="G22" s="18">
        <v>37055</v>
      </c>
      <c r="H22" s="16"/>
      <c r="I22" s="18">
        <v>3866</v>
      </c>
      <c r="J22" s="16"/>
      <c r="K22" s="18">
        <f>160-1</f>
        <v>159</v>
      </c>
      <c r="L22" s="16"/>
      <c r="M22" s="18">
        <v>230</v>
      </c>
      <c r="N22" s="16"/>
      <c r="O22" s="18">
        <v>23313</v>
      </c>
      <c r="P22" s="16"/>
      <c r="Q22" s="18">
        <f>11802+1</f>
        <v>11803</v>
      </c>
      <c r="R22" s="16"/>
      <c r="S22" s="18">
        <v>0</v>
      </c>
      <c r="T22" s="16"/>
      <c r="U22" s="18">
        <v>0</v>
      </c>
      <c r="V22" s="16"/>
      <c r="W22" s="18">
        <v>43045</v>
      </c>
      <c r="X22" s="16"/>
      <c r="Y22" s="18">
        <v>73</v>
      </c>
    </row>
    <row r="23" spans="1:25" ht="15.75">
      <c r="A23" s="12" t="s">
        <v>36</v>
      </c>
      <c r="B23" s="12"/>
      <c r="C23" s="12">
        <f t="shared" si="0"/>
        <v>83515</v>
      </c>
      <c r="D23" s="16"/>
      <c r="E23" s="18">
        <v>17428</v>
      </c>
      <c r="F23" s="16"/>
      <c r="G23" s="18">
        <f>4568-1</f>
        <v>4567</v>
      </c>
      <c r="H23" s="16"/>
      <c r="I23" s="18">
        <v>4871</v>
      </c>
      <c r="J23" s="16"/>
      <c r="K23" s="18">
        <v>0</v>
      </c>
      <c r="L23" s="16"/>
      <c r="M23" s="18">
        <v>0</v>
      </c>
      <c r="N23" s="16"/>
      <c r="O23" s="18">
        <v>1059</v>
      </c>
      <c r="P23" s="16"/>
      <c r="Q23" s="18">
        <v>1812</v>
      </c>
      <c r="R23" s="16"/>
      <c r="S23" s="18">
        <v>0</v>
      </c>
      <c r="T23" s="16"/>
      <c r="U23" s="18">
        <v>0</v>
      </c>
      <c r="V23" s="16"/>
      <c r="W23" s="18">
        <v>30901</v>
      </c>
      <c r="X23" s="16"/>
      <c r="Y23" s="18">
        <v>22877</v>
      </c>
    </row>
    <row r="24" spans="1:25" ht="15.75">
      <c r="A24" s="12" t="s">
        <v>37</v>
      </c>
      <c r="B24" s="12"/>
      <c r="C24" s="12">
        <f t="shared" si="0"/>
        <v>55193</v>
      </c>
      <c r="D24" s="16"/>
      <c r="E24" s="18">
        <v>1289</v>
      </c>
      <c r="F24" s="16"/>
      <c r="G24" s="18">
        <v>31</v>
      </c>
      <c r="H24" s="16"/>
      <c r="I24" s="18">
        <v>0</v>
      </c>
      <c r="J24" s="16"/>
      <c r="K24" s="18">
        <v>0</v>
      </c>
      <c r="L24" s="16"/>
      <c r="M24" s="18">
        <v>0</v>
      </c>
      <c r="N24" s="16"/>
      <c r="O24" s="18">
        <v>9</v>
      </c>
      <c r="P24" s="16"/>
      <c r="Q24" s="18">
        <v>3</v>
      </c>
      <c r="R24" s="16"/>
      <c r="S24" s="18">
        <v>0</v>
      </c>
      <c r="T24" s="16"/>
      <c r="U24" s="18">
        <v>0</v>
      </c>
      <c r="V24" s="16"/>
      <c r="W24" s="18">
        <v>0</v>
      </c>
      <c r="X24" s="16"/>
      <c r="Y24" s="18">
        <v>53861</v>
      </c>
    </row>
    <row r="25" spans="1:25" ht="15.75">
      <c r="A25" s="12" t="s">
        <v>62</v>
      </c>
      <c r="B25" s="12"/>
      <c r="C25" s="12">
        <f t="shared" si="0"/>
        <v>446389</v>
      </c>
      <c r="D25" s="16"/>
      <c r="E25" s="18">
        <f>104143-1</f>
        <v>104142</v>
      </c>
      <c r="F25" s="16"/>
      <c r="G25" s="18">
        <v>57748</v>
      </c>
      <c r="H25" s="16"/>
      <c r="I25" s="18">
        <f>67205+1</f>
        <v>67206</v>
      </c>
      <c r="J25" s="16"/>
      <c r="K25" s="18">
        <v>818</v>
      </c>
      <c r="L25" s="16"/>
      <c r="M25" s="18">
        <v>1655</v>
      </c>
      <c r="N25" s="16"/>
      <c r="O25" s="18">
        <f>40973+1</f>
        <v>40974</v>
      </c>
      <c r="P25" s="16"/>
      <c r="Q25" s="18">
        <v>71718</v>
      </c>
      <c r="R25" s="16"/>
      <c r="S25" s="18">
        <v>6100</v>
      </c>
      <c r="T25" s="16"/>
      <c r="U25" s="18">
        <v>5361</v>
      </c>
      <c r="V25" s="16"/>
      <c r="W25" s="18">
        <v>-6155</v>
      </c>
      <c r="X25" s="16"/>
      <c r="Y25" s="18">
        <v>96822</v>
      </c>
    </row>
    <row r="26" spans="1:25" ht="15.75">
      <c r="A26" s="12" t="s">
        <v>38</v>
      </c>
      <c r="B26" s="12"/>
      <c r="C26" s="12">
        <f t="shared" si="0"/>
        <v>79560</v>
      </c>
      <c r="D26" s="16"/>
      <c r="E26" s="18">
        <v>0</v>
      </c>
      <c r="F26" s="16"/>
      <c r="G26" s="18">
        <v>57142</v>
      </c>
      <c r="H26" s="16"/>
      <c r="I26" s="18">
        <v>7922</v>
      </c>
      <c r="J26" s="16"/>
      <c r="K26" s="18">
        <v>772</v>
      </c>
      <c r="L26" s="16"/>
      <c r="M26" s="18">
        <f>747+1</f>
        <v>748</v>
      </c>
      <c r="N26" s="16"/>
      <c r="O26" s="18">
        <v>4382</v>
      </c>
      <c r="P26" s="16"/>
      <c r="Q26" s="18">
        <v>1069</v>
      </c>
      <c r="R26" s="16"/>
      <c r="S26" s="18">
        <v>0</v>
      </c>
      <c r="T26" s="16"/>
      <c r="U26" s="18">
        <v>0</v>
      </c>
      <c r="V26" s="16"/>
      <c r="W26" s="18">
        <v>7525</v>
      </c>
      <c r="X26" s="16"/>
      <c r="Y26" s="18">
        <v>0</v>
      </c>
    </row>
    <row r="27" spans="1:25" ht="15.75">
      <c r="A27" s="12" t="s">
        <v>39</v>
      </c>
      <c r="B27" s="12"/>
      <c r="C27" s="12">
        <f t="shared" si="0"/>
        <v>289283</v>
      </c>
      <c r="D27" s="16"/>
      <c r="E27" s="18">
        <v>0</v>
      </c>
      <c r="F27" s="16"/>
      <c r="G27" s="18">
        <v>146078</v>
      </c>
      <c r="H27" s="16"/>
      <c r="I27" s="18">
        <v>0</v>
      </c>
      <c r="J27" s="16"/>
      <c r="K27" s="18">
        <v>0</v>
      </c>
      <c r="L27" s="16"/>
      <c r="M27" s="18">
        <v>0</v>
      </c>
      <c r="N27" s="16"/>
      <c r="O27" s="18">
        <v>0</v>
      </c>
      <c r="P27" s="16"/>
      <c r="Q27" s="18">
        <v>0</v>
      </c>
      <c r="R27" s="16"/>
      <c r="S27" s="18">
        <v>0</v>
      </c>
      <c r="T27" s="16"/>
      <c r="U27" s="18">
        <v>0</v>
      </c>
      <c r="V27" s="16"/>
      <c r="W27" s="18">
        <v>0</v>
      </c>
      <c r="X27" s="16"/>
      <c r="Y27" s="18">
        <v>143205</v>
      </c>
    </row>
    <row r="28" spans="1:25" ht="15.75">
      <c r="A28" s="12" t="s">
        <v>40</v>
      </c>
      <c r="B28" s="12"/>
      <c r="C28" s="12">
        <f t="shared" si="0"/>
        <v>13847</v>
      </c>
      <c r="D28" s="16"/>
      <c r="E28" s="18">
        <v>0</v>
      </c>
      <c r="F28" s="16"/>
      <c r="G28" s="18">
        <v>4537</v>
      </c>
      <c r="H28" s="16"/>
      <c r="I28" s="18">
        <v>1400</v>
      </c>
      <c r="J28" s="16"/>
      <c r="K28" s="18">
        <v>0</v>
      </c>
      <c r="L28" s="16"/>
      <c r="M28" s="18">
        <v>0</v>
      </c>
      <c r="N28" s="16"/>
      <c r="O28" s="18">
        <v>2236</v>
      </c>
      <c r="P28" s="16"/>
      <c r="Q28" s="18">
        <v>1044</v>
      </c>
      <c r="R28" s="16"/>
      <c r="S28" s="18">
        <v>0</v>
      </c>
      <c r="T28" s="16"/>
      <c r="U28" s="18">
        <v>2650</v>
      </c>
      <c r="V28" s="16"/>
      <c r="W28" s="18">
        <v>0</v>
      </c>
      <c r="X28" s="16"/>
      <c r="Y28" s="18">
        <v>1980</v>
      </c>
    </row>
    <row r="29" spans="1:25" ht="15.75">
      <c r="A29" s="12" t="s">
        <v>41</v>
      </c>
      <c r="B29" s="12"/>
      <c r="C29" s="17">
        <f>SUM(C20:C28)</f>
        <v>1259101</v>
      </c>
      <c r="D29" s="16"/>
      <c r="E29" s="17">
        <f>SUM(E20:E28)</f>
        <v>186576</v>
      </c>
      <c r="F29" s="16"/>
      <c r="G29" s="17">
        <f>SUM(G20:G28)</f>
        <v>307158</v>
      </c>
      <c r="H29" s="16"/>
      <c r="I29" s="17">
        <f>SUM(I20:I28)</f>
        <v>85265</v>
      </c>
      <c r="J29" s="16"/>
      <c r="K29" s="17">
        <f>SUM(K20:K28)</f>
        <v>1749</v>
      </c>
      <c r="L29" s="16"/>
      <c r="M29" s="17">
        <f>SUM(M20:M28)</f>
        <v>2633</v>
      </c>
      <c r="N29" s="16"/>
      <c r="O29" s="17">
        <f>SUM(O20:O28)</f>
        <v>71973</v>
      </c>
      <c r="P29" s="16"/>
      <c r="Q29" s="17">
        <f>SUM(Q20:Q28)</f>
        <v>87449</v>
      </c>
      <c r="R29" s="16"/>
      <c r="S29" s="17">
        <f>SUM(S20:S28)</f>
        <v>6100</v>
      </c>
      <c r="T29" s="16"/>
      <c r="U29" s="17">
        <f>SUM(U20:U28)</f>
        <v>8011</v>
      </c>
      <c r="V29" s="13"/>
      <c r="W29" s="17">
        <f>SUM(W20:W28)</f>
        <v>132095</v>
      </c>
      <c r="X29" s="13"/>
      <c r="Y29" s="17">
        <f>SUM(Y20:Y28)</f>
        <v>370092</v>
      </c>
    </row>
    <row r="30" spans="1:25" ht="15.75">
      <c r="A30" s="12"/>
      <c r="B30" s="12"/>
      <c r="C30" s="18"/>
      <c r="D30" s="16"/>
      <c r="E30" s="18"/>
      <c r="F30" s="16"/>
      <c r="G30" s="18"/>
      <c r="H30" s="16"/>
      <c r="I30" s="18"/>
      <c r="J30" s="16"/>
      <c r="K30" s="18"/>
      <c r="L30" s="16"/>
      <c r="M30" s="18"/>
      <c r="N30" s="16"/>
      <c r="O30" s="18"/>
      <c r="P30" s="16"/>
      <c r="Q30" s="18"/>
      <c r="R30" s="16"/>
      <c r="S30" s="18"/>
      <c r="T30" s="16"/>
      <c r="U30" s="18"/>
      <c r="V30" s="32"/>
      <c r="W30" s="18"/>
      <c r="X30" s="32"/>
      <c r="Y30" s="18"/>
    </row>
    <row r="31" spans="1:25" ht="15.75">
      <c r="A31" s="12" t="s">
        <v>60</v>
      </c>
      <c r="B31" s="12"/>
      <c r="C31" s="42">
        <f>C18-C29</f>
        <v>691168</v>
      </c>
      <c r="D31" s="16"/>
      <c r="E31" s="42">
        <f>E18-E29</f>
        <v>259286</v>
      </c>
      <c r="F31" s="16"/>
      <c r="G31" s="42">
        <f>G18-G29</f>
        <v>257614</v>
      </c>
      <c r="H31" s="16"/>
      <c r="I31" s="42">
        <f>I18-I29</f>
        <v>91747</v>
      </c>
      <c r="J31" s="16"/>
      <c r="K31" s="42">
        <f>K18-K29</f>
        <v>9571</v>
      </c>
      <c r="L31" s="16"/>
      <c r="M31" s="42">
        <f>M18-M29</f>
        <v>1873</v>
      </c>
      <c r="N31" s="16"/>
      <c r="O31" s="42">
        <f>O18-O29</f>
        <v>67932</v>
      </c>
      <c r="P31" s="16"/>
      <c r="Q31" s="42">
        <f>Q18-Q29</f>
        <v>75978</v>
      </c>
      <c r="R31" s="16"/>
      <c r="S31" s="42">
        <f>S18-S29</f>
        <v>75593</v>
      </c>
      <c r="T31" s="16"/>
      <c r="U31" s="42">
        <f>U18-U29</f>
        <v>1989</v>
      </c>
      <c r="V31" s="32"/>
      <c r="W31" s="42">
        <f>W18-W29</f>
        <v>48610</v>
      </c>
      <c r="X31" s="32"/>
      <c r="Y31" s="42">
        <f>Y18-Y29</f>
        <v>-199025</v>
      </c>
    </row>
    <row r="32" spans="1:25" ht="15.75">
      <c r="A32" s="12"/>
      <c r="B32" s="12"/>
      <c r="C32" s="18"/>
      <c r="D32" s="16"/>
      <c r="E32" s="18"/>
      <c r="F32" s="16"/>
      <c r="G32" s="18"/>
      <c r="H32" s="16"/>
      <c r="I32" s="18"/>
      <c r="J32" s="16"/>
      <c r="K32" s="18"/>
      <c r="L32" s="16"/>
      <c r="M32" s="18"/>
      <c r="N32" s="16"/>
      <c r="O32" s="18"/>
      <c r="P32" s="16"/>
      <c r="Q32" s="18"/>
      <c r="R32" s="16"/>
      <c r="S32" s="18"/>
      <c r="T32" s="16"/>
      <c r="U32" s="18"/>
      <c r="V32" s="32"/>
      <c r="W32" s="18"/>
      <c r="X32" s="32"/>
      <c r="Y32" s="18"/>
    </row>
    <row r="33" spans="1:25" ht="15.75">
      <c r="A33" s="12" t="s">
        <v>42</v>
      </c>
      <c r="B33" s="12"/>
      <c r="C33" s="18"/>
      <c r="D33" s="16"/>
      <c r="E33" s="18"/>
      <c r="F33" s="16"/>
      <c r="G33" s="18"/>
      <c r="H33" s="16"/>
      <c r="I33" s="18"/>
      <c r="J33" s="16"/>
      <c r="K33" s="18"/>
      <c r="L33" s="16"/>
      <c r="M33" s="18"/>
      <c r="N33" s="16"/>
      <c r="O33" s="18"/>
      <c r="P33" s="16"/>
      <c r="Q33" s="18"/>
      <c r="R33" s="16"/>
      <c r="S33" s="18"/>
      <c r="T33" s="16"/>
      <c r="U33" s="18"/>
      <c r="V33" s="32"/>
      <c r="W33" s="18"/>
      <c r="X33" s="32"/>
      <c r="Y33" s="18"/>
    </row>
    <row r="34" spans="1:25" ht="15.75">
      <c r="A34" s="12" t="s">
        <v>43</v>
      </c>
      <c r="B34" s="12"/>
      <c r="C34" s="44">
        <f>SUM(E34:Y34)</f>
        <v>34557</v>
      </c>
      <c r="D34" s="16"/>
      <c r="E34" s="42">
        <v>0</v>
      </c>
      <c r="F34" s="16"/>
      <c r="G34" s="42">
        <v>5672</v>
      </c>
      <c r="H34" s="16"/>
      <c r="I34" s="42">
        <v>15998</v>
      </c>
      <c r="J34" s="16"/>
      <c r="K34" s="42">
        <v>1817</v>
      </c>
      <c r="L34" s="16"/>
      <c r="M34" s="42">
        <v>3188</v>
      </c>
      <c r="N34" s="16"/>
      <c r="O34" s="42">
        <v>3072</v>
      </c>
      <c r="P34" s="16"/>
      <c r="Q34" s="42">
        <v>2496</v>
      </c>
      <c r="R34" s="16"/>
      <c r="S34" s="42">
        <v>222</v>
      </c>
      <c r="T34" s="16"/>
      <c r="U34" s="42">
        <v>244</v>
      </c>
      <c r="V34" s="32"/>
      <c r="W34" s="42">
        <v>1848</v>
      </c>
      <c r="X34" s="32"/>
      <c r="Y34" s="42">
        <v>0</v>
      </c>
    </row>
    <row r="35" spans="1:25" ht="15.75">
      <c r="A35" s="12"/>
      <c r="B35" s="12"/>
      <c r="C35" s="18"/>
      <c r="D35" s="16"/>
      <c r="E35" s="18"/>
      <c r="F35" s="16"/>
      <c r="G35" s="18"/>
      <c r="H35" s="16"/>
      <c r="I35" s="18"/>
      <c r="J35" s="16"/>
      <c r="K35" s="18"/>
      <c r="L35" s="16"/>
      <c r="M35" s="18"/>
      <c r="N35" s="16"/>
      <c r="O35" s="18"/>
      <c r="P35" s="16"/>
      <c r="Q35" s="18"/>
      <c r="R35" s="16"/>
      <c r="S35" s="18"/>
      <c r="T35" s="16"/>
      <c r="U35" s="18"/>
      <c r="V35" s="32"/>
      <c r="W35" s="18"/>
      <c r="X35" s="32"/>
      <c r="Y35" s="18"/>
    </row>
    <row r="36" spans="1:25" ht="16.5" thickBot="1">
      <c r="A36" s="12" t="s">
        <v>44</v>
      </c>
      <c r="B36" s="12"/>
      <c r="C36" s="19">
        <f>SUM(C31:C35)</f>
        <v>725725</v>
      </c>
      <c r="D36" s="16"/>
      <c r="E36" s="19">
        <f>SUM(E31:E35)</f>
        <v>259286</v>
      </c>
      <c r="F36" s="16"/>
      <c r="G36" s="19">
        <f>SUM(G31:G35)</f>
        <v>263286</v>
      </c>
      <c r="H36" s="16"/>
      <c r="I36" s="19">
        <f>SUM(I31:I35)</f>
        <v>107745</v>
      </c>
      <c r="J36" s="16"/>
      <c r="K36" s="19">
        <f>SUM(K31:K35)</f>
        <v>11388</v>
      </c>
      <c r="L36" s="16"/>
      <c r="M36" s="19">
        <f>SUM(M31:M35)</f>
        <v>5061</v>
      </c>
      <c r="N36" s="16"/>
      <c r="O36" s="19">
        <f>SUM(O31:O35)</f>
        <v>71004</v>
      </c>
      <c r="P36" s="16"/>
      <c r="Q36" s="19">
        <f>SUM(Q31:Q35)</f>
        <v>78474</v>
      </c>
      <c r="R36" s="16"/>
      <c r="S36" s="19">
        <f>SUM(S31:S35)</f>
        <v>75815</v>
      </c>
      <c r="T36" s="16"/>
      <c r="U36" s="19">
        <f>SUM(U31:U35)</f>
        <v>2233</v>
      </c>
      <c r="V36" s="32"/>
      <c r="W36" s="19">
        <f>SUM(W31:W35)</f>
        <v>50458</v>
      </c>
      <c r="X36" s="32"/>
      <c r="Y36" s="19">
        <f>SUM(Y31:Y35)</f>
        <v>-199025</v>
      </c>
    </row>
    <row r="37" spans="1:25" ht="16.5" thickTop="1">
      <c r="A37" s="26"/>
      <c r="B37" s="12"/>
      <c r="C37" s="25"/>
      <c r="D37" s="14"/>
      <c r="E37" s="25"/>
      <c r="F37" s="14"/>
      <c r="G37" s="25"/>
      <c r="H37" s="14"/>
      <c r="I37" s="25"/>
      <c r="J37" s="14"/>
      <c r="K37" s="25"/>
      <c r="L37" s="14"/>
      <c r="M37" s="25"/>
      <c r="N37" s="14"/>
      <c r="O37" s="25"/>
      <c r="P37" s="14"/>
      <c r="Q37" s="25"/>
      <c r="R37" s="14"/>
      <c r="S37" s="25"/>
      <c r="T37" s="14"/>
      <c r="U37" s="25"/>
      <c r="V37" s="14"/>
      <c r="W37" s="25"/>
      <c r="X37" s="14"/>
      <c r="Y37" s="25"/>
    </row>
    <row r="38" ht="13.5">
      <c r="A38" s="27"/>
    </row>
  </sheetData>
  <sheetProtection/>
  <mergeCells count="3">
    <mergeCell ref="C3:Y3"/>
    <mergeCell ref="C5:Y5"/>
    <mergeCell ref="C6:Y6"/>
  </mergeCells>
  <conditionalFormatting sqref="A12:Y36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70" r:id="rId2"/>
  <headerFooter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eparfait</cp:lastModifiedBy>
  <cp:lastPrinted>2010-10-08T18:37:33Z</cp:lastPrinted>
  <dcterms:created xsi:type="dcterms:W3CDTF">2009-06-22T13:37:23Z</dcterms:created>
  <dcterms:modified xsi:type="dcterms:W3CDTF">2010-10-08T18:37:39Z</dcterms:modified>
  <cp:category/>
  <cp:version/>
  <cp:contentType/>
  <cp:contentStatus/>
</cp:coreProperties>
</file>