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sys" sheetId="1" r:id="rId1"/>
  </sheets>
  <definedNames>
    <definedName name="\P">'c2b sys'!#REF!</definedName>
    <definedName name="H_1">'c2b sys'!$A$3:$Q$13</definedName>
    <definedName name="HEADER">'c2b sys'!$A$3:$Q$13</definedName>
    <definedName name="P_1">'c2b sys'!$A$15:$Q$45</definedName>
    <definedName name="_xlnm.Print_Area" localSheetId="0">'c2b sys'!$A$15:$Q$45</definedName>
    <definedName name="_xlnm.Print_Titles" localSheetId="0">'c2b sys'!$1:$14</definedName>
    <definedName name="Print_Titles_MI">'c2b sys'!$3:$13</definedName>
  </definedNames>
  <calcPr fullCalcOnLoad="1"/>
</workbook>
</file>

<file path=xl/sharedStrings.xml><?xml version="1.0" encoding="utf-8"?>
<sst xmlns="http://schemas.openxmlformats.org/spreadsheetml/2006/main" count="54" uniqueCount="39">
  <si>
    <t>Object</t>
  </si>
  <si>
    <t>Indirect</t>
  </si>
  <si>
    <t>Personal</t>
  </si>
  <si>
    <t>Cost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</si>
  <si>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</si>
  <si>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</si>
  <si>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</si>
  <si>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</si>
  <si>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</si>
  <si>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</si>
  <si>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</si>
  <si>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</si>
  <si>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/>
  </si>
  <si>
    <t>Source</t>
  </si>
  <si>
    <t xml:space="preserve"> Educational and general:</t>
  </si>
  <si>
    <t xml:space="preserve">      Subtotal institutional support</t>
  </si>
  <si>
    <t xml:space="preserve">        Total institutional support</t>
  </si>
  <si>
    <t xml:space="preserve"> Institutional support--                           </t>
  </si>
  <si>
    <t xml:space="preserve">   Human resource management</t>
  </si>
  <si>
    <t xml:space="preserve">   Internal audit </t>
  </si>
  <si>
    <t xml:space="preserve">   Medical fiscal policy</t>
  </si>
  <si>
    <t xml:space="preserve">   System services</t>
  </si>
  <si>
    <t xml:space="preserve">   Technology transfer</t>
  </si>
  <si>
    <t xml:space="preserve">   Administration - oil and gas</t>
  </si>
  <si>
    <t xml:space="preserve">   President</t>
  </si>
  <si>
    <t xml:space="preserve">   Executive Vice President</t>
  </si>
  <si>
    <t xml:space="preserve">   Institutional services</t>
  </si>
  <si>
    <t xml:space="preserve">          Total expenditures </t>
  </si>
  <si>
    <t xml:space="preserve"> Scholarships and fellowships</t>
  </si>
  <si>
    <t xml:space="preserve">      Less allocation to campuses</t>
  </si>
  <si>
    <t xml:space="preserve">          Total educational and general expenditures</t>
  </si>
  <si>
    <t xml:space="preserve">     Louisiana Board of Regents capitation and </t>
  </si>
  <si>
    <t xml:space="preserve">           educator stipend program</t>
  </si>
  <si>
    <t xml:space="preserve">         Total instruction</t>
  </si>
  <si>
    <t xml:space="preserve">  Instruction--</t>
  </si>
  <si>
    <t>ANALYSIS C-2B</t>
  </si>
  <si>
    <t>Current Restricted Fund Expenditures</t>
  </si>
  <si>
    <t xml:space="preserve">   System electronic medical records program</t>
  </si>
  <si>
    <t>For the year ended June 30, 2011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</si>
</sst>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_);_(&quot;$&quot;* \(&quot;$&quot;#,##0\);_(&quot;$&quot;* &quot;-&quot;??_);_(@_)"/>
    <numFmt numFmtId="169" formatCode="[$-409]dddd\,\ mmmm\ dd\,\ yyyy"/>
    <numFmt numFmtId="170" formatCode="[$-409]h:mm:ss\ AM/PM"/>
  </numFmts>
  <fonts count="46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37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37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4" fillId="33" borderId="0" xfId="42" applyNumberFormat="1" applyFont="1" applyFill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37" fontId="0" fillId="0" borderId="0" xfId="56">
      <alignment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horizontal="center"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horizontal="center" vertical="center"/>
      <protection/>
    </xf>
    <xf numFmtId="0" fontId="1" fillId="0" borderId="0" xfId="57">
      <alignment/>
      <protection/>
    </xf>
    <xf numFmtId="165" fontId="43" fillId="0" borderId="0" xfId="44" applyNumberFormat="1" applyFont="1" applyFill="1" applyBorder="1" applyAlignment="1" applyProtection="1">
      <alignment vertical="center"/>
      <protection/>
    </xf>
    <xf numFmtId="165" fontId="43" fillId="0" borderId="0" xfId="44" applyNumberFormat="1" applyFont="1" applyFill="1" applyBorder="1" applyAlignment="1" applyProtection="1">
      <alignment horizontal="center" vertical="center"/>
      <protection/>
    </xf>
    <xf numFmtId="165" fontId="44" fillId="0" borderId="0" xfId="44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5" fillId="0" borderId="0" xfId="42" applyNumberFormat="1" applyFont="1" applyAlignment="1" applyProtection="1">
      <alignment horizontal="center" vertical="center"/>
      <protection/>
    </xf>
    <xf numFmtId="165" fontId="5" fillId="0" borderId="10" xfId="42" applyNumberFormat="1" applyFont="1" applyBorder="1" applyAlignment="1" applyProtection="1">
      <alignment horizontal="center" vertical="center"/>
      <protection/>
    </xf>
    <xf numFmtId="165" fontId="5" fillId="0" borderId="0" xfId="42" applyNumberFormat="1" applyFont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 quotePrefix="1">
      <alignment vertical="center"/>
      <protection/>
    </xf>
    <xf numFmtId="165" fontId="5" fillId="0" borderId="11" xfId="42" applyNumberFormat="1" applyFont="1" applyFill="1" applyBorder="1" applyAlignment="1" applyProtection="1">
      <alignment vertical="center"/>
      <protection/>
    </xf>
    <xf numFmtId="165" fontId="5" fillId="0" borderId="10" xfId="42" applyNumberFormat="1" applyFont="1" applyFill="1" applyBorder="1" applyAlignment="1" applyProtection="1">
      <alignment vertical="center"/>
      <protection/>
    </xf>
    <xf numFmtId="41" fontId="5" fillId="0" borderId="0" xfId="42" applyNumberFormat="1" applyFont="1" applyFill="1" applyAlignment="1" applyProtection="1">
      <alignment vertical="center"/>
      <protection/>
    </xf>
    <xf numFmtId="168" fontId="5" fillId="0" borderId="12" xfId="42" applyNumberFormat="1" applyFont="1" applyFill="1" applyBorder="1" applyAlignment="1" applyProtection="1">
      <alignment vertical="center"/>
      <protection/>
    </xf>
    <xf numFmtId="168" fontId="5" fillId="0" borderId="0" xfId="42" applyNumberFormat="1" applyFont="1" applyFill="1" applyBorder="1" applyAlignment="1" applyProtection="1">
      <alignment vertical="center"/>
      <protection/>
    </xf>
    <xf numFmtId="41" fontId="5" fillId="0" borderId="1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center" vertical="center"/>
      <protection/>
    </xf>
    <xf numFmtId="165" fontId="5" fillId="0" borderId="0" xfId="42" applyNumberFormat="1" applyFont="1" applyFill="1" applyAlignment="1">
      <alignment vertical="center"/>
    </xf>
    <xf numFmtId="167" fontId="5" fillId="0" borderId="13" xfId="45" applyNumberFormat="1" applyFont="1" applyFill="1" applyBorder="1" applyAlignment="1" applyProtection="1">
      <alignment vertical="center"/>
      <protection/>
    </xf>
    <xf numFmtId="42" fontId="5" fillId="0" borderId="13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6" fillId="0" borderId="0" xfId="44" applyNumberFormat="1" applyFont="1" applyFill="1" applyBorder="1" applyAlignment="1" applyProtection="1">
      <alignment vertical="center"/>
      <protection/>
    </xf>
    <xf numFmtId="165" fontId="6" fillId="0" borderId="0" xfId="44" applyNumberFormat="1" applyFont="1" applyFill="1" applyBorder="1" applyAlignment="1" applyProtection="1">
      <alignment horizontal="center" vertical="center"/>
      <protection/>
    </xf>
    <xf numFmtId="165" fontId="5" fillId="0" borderId="10" xfId="42" applyNumberFormat="1" applyFont="1" applyBorder="1" applyAlignment="1" applyProtection="1">
      <alignment horizontal="center" vertical="center"/>
      <protection/>
    </xf>
    <xf numFmtId="37" fontId="5" fillId="0" borderId="10" xfId="0" applyFont="1" applyBorder="1" applyAlignment="1">
      <alignment horizontal="center" vertical="center"/>
    </xf>
    <xf numFmtId="165" fontId="45" fillId="0" borderId="0" xfId="44" applyNumberFormat="1" applyFont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133350</xdr:rowOff>
    </xdr:from>
    <xdr:to>
      <xdr:col>0</xdr:col>
      <xdr:colOff>2543175</xdr:colOff>
      <xdr:row>7</xdr:row>
      <xdr:rowOff>66675</xdr:rowOff>
    </xdr:to>
    <xdr:pic>
      <xdr:nvPicPr>
        <xdr:cNvPr id="1" name="Picture 1" descr="syste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V47"/>
  <sheetViews>
    <sheetView showGridLines="0" tabSelected="1" defaultGridColor="0" zoomScale="90" zoomScaleNormal="90" zoomScalePageLayoutView="0" colorId="22" workbookViewId="0" topLeftCell="A1">
      <selection activeCell="A11" sqref="A11"/>
    </sheetView>
  </sheetViews>
  <sheetFormatPr defaultColWidth="9.140625" defaultRowHeight="12"/>
  <cols>
    <col min="1" max="1" width="43.57421875" style="2" customWidth="1"/>
    <col min="2" max="2" width="1.57421875" style="2" customWidth="1"/>
    <col min="3" max="3" width="14.57421875" style="2" customWidth="1"/>
    <col min="4" max="4" width="1.57421875" style="2" customWidth="1"/>
    <col min="5" max="5" width="14.57421875" style="2" customWidth="1"/>
    <col min="6" max="6" width="1.57421875" style="2" customWidth="1"/>
    <col min="7" max="7" width="14.57421875" style="2" customWidth="1"/>
    <col min="8" max="8" width="1.57421875" style="2" customWidth="1"/>
    <col min="9" max="9" width="14.57421875" style="2" customWidth="1"/>
    <col min="10" max="10" width="1.57421875" style="2" customWidth="1"/>
    <col min="11" max="11" width="14.57421875" style="2" customWidth="1"/>
    <col min="12" max="12" width="1.57421875" style="2" customWidth="1"/>
    <col min="13" max="13" width="14.57421875" style="2" customWidth="1"/>
    <col min="14" max="14" width="1.57421875" style="2" customWidth="1"/>
    <col min="15" max="15" width="14.57421875" style="2" customWidth="1"/>
    <col min="16" max="16" width="1.57421875" style="2" customWidth="1"/>
    <col min="17" max="17" width="14.421875" style="2" customWidth="1"/>
    <col min="18" max="23" width="7.57421875" style="2" customWidth="1"/>
    <col min="24" max="16384" width="9.00390625" style="1" customWidth="1"/>
  </cols>
  <sheetData>
    <row r="1" spans="1:19" ht="12.75">
      <c r="A1" s="43"/>
      <c r="B1" s="14"/>
      <c r="C1" s="14"/>
      <c r="D1" s="14"/>
      <c r="E1" s="14"/>
      <c r="F1" s="14"/>
      <c r="G1" s="14"/>
      <c r="H1" s="14"/>
      <c r="I1" s="10"/>
      <c r="J1" s="10"/>
      <c r="K1" s="10"/>
      <c r="L1" s="10"/>
      <c r="M1" s="10"/>
      <c r="N1" s="10"/>
      <c r="O1" s="10"/>
      <c r="P1" s="10"/>
      <c r="Q1" s="10"/>
      <c r="R1" s="6"/>
      <c r="S1" s="6"/>
    </row>
    <row r="2" spans="1:74" s="3" customFormat="1" ht="10.5" customHeight="1">
      <c r="A2" s="43"/>
      <c r="B2" s="14"/>
      <c r="C2" s="14"/>
      <c r="D2" s="14"/>
      <c r="E2" s="14"/>
      <c r="F2" s="14"/>
      <c r="G2" s="14"/>
      <c r="H2" s="14"/>
      <c r="I2" s="11"/>
      <c r="J2" s="11"/>
      <c r="K2" s="11"/>
      <c r="L2" s="11"/>
      <c r="M2" s="11"/>
      <c r="N2" s="11"/>
      <c r="O2" s="11"/>
      <c r="P2" s="11"/>
      <c r="Q2" s="11"/>
      <c r="R2" s="35"/>
      <c r="S2" s="35"/>
      <c r="T2" s="36"/>
      <c r="U2" s="36"/>
      <c r="V2" s="36"/>
      <c r="W2" s="36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</row>
    <row r="3" spans="1:74" s="3" customFormat="1" ht="12" customHeight="1">
      <c r="A3" s="43"/>
      <c r="B3" s="15"/>
      <c r="C3" s="40" t="s">
        <v>35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38"/>
      <c r="S3" s="38"/>
      <c r="T3" s="36"/>
      <c r="U3" s="36"/>
      <c r="V3" s="36"/>
      <c r="W3" s="36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</row>
    <row r="4" spans="1:74" s="3" customFormat="1" ht="8.25" customHeight="1">
      <c r="A4" s="43"/>
      <c r="B4" s="17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9"/>
      <c r="Q4" s="12"/>
      <c r="R4" s="38"/>
      <c r="S4" s="38"/>
      <c r="T4" s="36"/>
      <c r="U4" s="36"/>
      <c r="V4" s="36"/>
      <c r="W4" s="36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</row>
    <row r="5" spans="1:74" s="3" customFormat="1" ht="16.5">
      <c r="A5" s="43"/>
      <c r="B5" s="15"/>
      <c r="C5" s="40" t="s">
        <v>36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38"/>
      <c r="S5" s="38"/>
      <c r="T5" s="36"/>
      <c r="U5" s="36"/>
      <c r="V5" s="36"/>
      <c r="W5" s="36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</row>
    <row r="6" spans="1:74" s="3" customFormat="1" ht="16.5">
      <c r="A6" s="43"/>
      <c r="B6" s="15"/>
      <c r="C6" s="40" t="s">
        <v>38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38"/>
      <c r="S6" s="38"/>
      <c r="T6" s="36"/>
      <c r="U6" s="36"/>
      <c r="V6" s="36"/>
      <c r="W6" s="36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</row>
    <row r="7" spans="1:74" s="3" customFormat="1" ht="10.5" customHeight="1">
      <c r="A7" s="43"/>
      <c r="B7" s="15"/>
      <c r="C7" s="15"/>
      <c r="D7" s="15"/>
      <c r="E7" s="15"/>
      <c r="F7" s="15"/>
      <c r="G7" s="15"/>
      <c r="H7" s="14"/>
      <c r="I7" s="8"/>
      <c r="J7" s="8"/>
      <c r="K7" s="8"/>
      <c r="L7" s="8"/>
      <c r="M7" s="8"/>
      <c r="N7" s="8"/>
      <c r="O7" s="8"/>
      <c r="P7" s="12"/>
      <c r="Q7" s="12"/>
      <c r="R7" s="38"/>
      <c r="S7" s="38"/>
      <c r="T7" s="36"/>
      <c r="U7" s="36"/>
      <c r="V7" s="36"/>
      <c r="W7" s="36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</row>
    <row r="8" spans="1:74" ht="12.75">
      <c r="A8" s="43"/>
      <c r="B8" s="16"/>
      <c r="C8" s="16"/>
      <c r="D8" s="16"/>
      <c r="E8" s="16"/>
      <c r="F8" s="16"/>
      <c r="G8" s="16"/>
      <c r="H8" s="14"/>
      <c r="I8" s="13"/>
      <c r="J8" s="13"/>
      <c r="K8" s="13"/>
      <c r="L8" s="13"/>
      <c r="M8" s="13"/>
      <c r="N8" s="13"/>
      <c r="O8" s="13"/>
      <c r="P8" s="7"/>
      <c r="Q8" s="7"/>
      <c r="R8" s="4"/>
      <c r="S8" s="4"/>
      <c r="T8" s="4"/>
      <c r="U8" s="4"/>
      <c r="V8" s="4"/>
      <c r="W8" s="4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8:74" ht="12"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17" ht="13.5">
      <c r="A10" s="20"/>
      <c r="B10" s="20"/>
      <c r="C10" s="41" t="s">
        <v>13</v>
      </c>
      <c r="D10" s="42"/>
      <c r="E10" s="42"/>
      <c r="F10" s="42"/>
      <c r="G10" s="42"/>
      <c r="H10" s="42"/>
      <c r="I10" s="42"/>
      <c r="J10" s="20"/>
      <c r="K10" s="20"/>
      <c r="L10" s="20"/>
      <c r="M10" s="41" t="s">
        <v>0</v>
      </c>
      <c r="N10" s="42"/>
      <c r="O10" s="42"/>
      <c r="P10" s="42"/>
      <c r="Q10" s="42"/>
    </row>
    <row r="11" spans="1:17" ht="13.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1" t="s">
        <v>1</v>
      </c>
    </row>
    <row r="12" spans="1:17" ht="13.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1" t="s">
        <v>2</v>
      </c>
      <c r="N12" s="20"/>
      <c r="O12" s="20"/>
      <c r="P12" s="20"/>
      <c r="Q12" s="21" t="s">
        <v>3</v>
      </c>
    </row>
    <row r="13" spans="1:17" ht="13.5">
      <c r="A13" s="20"/>
      <c r="B13" s="20"/>
      <c r="C13" s="22" t="s">
        <v>4</v>
      </c>
      <c r="D13" s="23"/>
      <c r="E13" s="22" t="s">
        <v>5</v>
      </c>
      <c r="F13" s="23"/>
      <c r="G13" s="22" t="s">
        <v>6</v>
      </c>
      <c r="H13" s="23"/>
      <c r="I13" s="22" t="s">
        <v>7</v>
      </c>
      <c r="J13" s="23"/>
      <c r="K13" s="22" t="s">
        <v>8</v>
      </c>
      <c r="L13" s="23"/>
      <c r="M13" s="22" t="s">
        <v>9</v>
      </c>
      <c r="N13" s="23"/>
      <c r="O13" s="22" t="s">
        <v>10</v>
      </c>
      <c r="P13" s="23"/>
      <c r="Q13" s="22" t="s">
        <v>11</v>
      </c>
    </row>
    <row r="14" spans="1:17" ht="13.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23" s="5" customFormat="1" ht="13.5" customHeight="1">
      <c r="A15" s="18" t="s">
        <v>14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4"/>
      <c r="S15" s="4"/>
      <c r="T15" s="4"/>
      <c r="U15" s="4"/>
      <c r="V15" s="4"/>
      <c r="W15" s="4"/>
    </row>
    <row r="16" spans="1:23" s="5" customFormat="1" ht="13.5" customHeight="1">
      <c r="A16" s="18" t="s">
        <v>34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4"/>
      <c r="S16" s="4"/>
      <c r="T16" s="4"/>
      <c r="U16" s="4"/>
      <c r="V16" s="4"/>
      <c r="W16" s="4"/>
    </row>
    <row r="17" spans="1:23" s="5" customFormat="1" ht="13.5" customHeight="1">
      <c r="A17" s="18" t="s">
        <v>31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4"/>
      <c r="S17" s="4"/>
      <c r="T17" s="4"/>
      <c r="U17" s="4"/>
      <c r="V17" s="4"/>
      <c r="W17" s="4"/>
    </row>
    <row r="18" spans="1:23" s="5" customFormat="1" ht="13.5" customHeight="1">
      <c r="A18" s="18" t="s">
        <v>32</v>
      </c>
      <c r="B18" s="18"/>
      <c r="C18" s="28">
        <v>85023</v>
      </c>
      <c r="D18" s="18"/>
      <c r="E18" s="28">
        <v>0</v>
      </c>
      <c r="F18" s="18"/>
      <c r="G18" s="28">
        <v>0</v>
      </c>
      <c r="H18" s="18"/>
      <c r="I18" s="28">
        <v>0</v>
      </c>
      <c r="J18" s="18"/>
      <c r="K18" s="28">
        <f>IF(SUM(C18:I18)=SUM(M18:Q18),SUM(C18:I18),SUM(M18:Q18)-SUM(C18:I18))</f>
        <v>85023</v>
      </c>
      <c r="L18" s="18"/>
      <c r="M18" s="28">
        <v>0</v>
      </c>
      <c r="N18" s="18"/>
      <c r="O18" s="28">
        <v>85023</v>
      </c>
      <c r="P18" s="18"/>
      <c r="Q18" s="28">
        <v>0</v>
      </c>
      <c r="R18" s="4"/>
      <c r="S18" s="4"/>
      <c r="T18" s="4"/>
      <c r="U18" s="4"/>
      <c r="V18" s="4"/>
      <c r="W18" s="4"/>
    </row>
    <row r="19" spans="1:23" s="5" customFormat="1" ht="13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4"/>
      <c r="S19" s="4"/>
      <c r="T19" s="4"/>
      <c r="U19" s="4"/>
      <c r="V19" s="4"/>
      <c r="W19" s="4"/>
    </row>
    <row r="20" spans="1:23" s="5" customFormat="1" ht="13.5" customHeight="1">
      <c r="A20" s="18" t="s">
        <v>33</v>
      </c>
      <c r="B20" s="18"/>
      <c r="C20" s="26">
        <f>SUM(C18:C19)</f>
        <v>85023</v>
      </c>
      <c r="D20" s="29"/>
      <c r="E20" s="30">
        <f>SUM(E18:E19)</f>
        <v>0</v>
      </c>
      <c r="F20" s="29"/>
      <c r="G20" s="30">
        <f>SUM(G18:G19)</f>
        <v>0</v>
      </c>
      <c r="H20" s="29"/>
      <c r="I20" s="30">
        <f>SUM(I18:I19)</f>
        <v>0</v>
      </c>
      <c r="J20" s="29"/>
      <c r="K20" s="30">
        <f>SUM(K18:K19)</f>
        <v>85023</v>
      </c>
      <c r="L20" s="29"/>
      <c r="M20" s="30">
        <f>SUM(M18:M19)</f>
        <v>0</v>
      </c>
      <c r="N20" s="29"/>
      <c r="O20" s="30">
        <f>SUM(O18:O19)</f>
        <v>85023</v>
      </c>
      <c r="P20" s="29"/>
      <c r="Q20" s="30">
        <f>SUM(Q18:Q19)</f>
        <v>0</v>
      </c>
      <c r="R20" s="4"/>
      <c r="S20" s="4"/>
      <c r="T20" s="4"/>
      <c r="U20" s="4"/>
      <c r="V20" s="4"/>
      <c r="W20" s="4"/>
    </row>
    <row r="21" spans="1:23" s="5" customFormat="1" ht="13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7"/>
      <c r="L21" s="18"/>
      <c r="M21" s="18"/>
      <c r="N21" s="18"/>
      <c r="O21" s="18"/>
      <c r="P21" s="18"/>
      <c r="Q21" s="18"/>
      <c r="R21" s="4"/>
      <c r="S21" s="4"/>
      <c r="T21" s="4"/>
      <c r="U21" s="4"/>
      <c r="V21" s="4"/>
      <c r="W21" s="4"/>
    </row>
    <row r="22" spans="1:23" s="5" customFormat="1" ht="13.5" customHeight="1">
      <c r="A22" s="18" t="s">
        <v>17</v>
      </c>
      <c r="B22" s="18"/>
      <c r="C22" s="18"/>
      <c r="D22" s="18"/>
      <c r="E22" s="18"/>
      <c r="F22" s="18"/>
      <c r="G22" s="18"/>
      <c r="H22" s="18"/>
      <c r="I22" s="18"/>
      <c r="J22" s="18"/>
      <c r="K22" s="27"/>
      <c r="L22" s="18"/>
      <c r="M22" s="18"/>
      <c r="N22" s="18"/>
      <c r="O22" s="18"/>
      <c r="P22" s="18"/>
      <c r="Q22" s="18"/>
      <c r="R22" s="4"/>
      <c r="S22" s="4"/>
      <c r="T22" s="4"/>
      <c r="U22" s="4"/>
      <c r="V22" s="4"/>
      <c r="W22" s="4"/>
    </row>
    <row r="23" spans="1:23" s="5" customFormat="1" ht="13.5" customHeight="1">
      <c r="A23" s="18" t="s">
        <v>24</v>
      </c>
      <c r="B23" s="24" t="s">
        <v>12</v>
      </c>
      <c r="C23" s="18">
        <v>0</v>
      </c>
      <c r="D23" s="27"/>
      <c r="E23" s="18">
        <v>0</v>
      </c>
      <c r="F23" s="27"/>
      <c r="G23" s="18">
        <v>100895</v>
      </c>
      <c r="H23" s="27"/>
      <c r="I23" s="27">
        <v>375105</v>
      </c>
      <c r="J23" s="27"/>
      <c r="K23" s="27">
        <f>IF(SUM(C23:I23)=SUM(M23:Q23),SUM(C23:I23),SUM(M23:Q23)-SUM(C23:I23))</f>
        <v>476000</v>
      </c>
      <c r="L23" s="27"/>
      <c r="M23" s="27">
        <v>437019</v>
      </c>
      <c r="N23" s="27"/>
      <c r="O23" s="27">
        <v>38981</v>
      </c>
      <c r="P23" s="27"/>
      <c r="Q23" s="18">
        <v>0</v>
      </c>
      <c r="R23" s="4"/>
      <c r="S23" s="4"/>
      <c r="T23" s="4"/>
      <c r="U23" s="4"/>
      <c r="V23" s="4"/>
      <c r="W23" s="4"/>
    </row>
    <row r="24" spans="1:23" s="5" customFormat="1" ht="13.5" customHeight="1">
      <c r="A24" s="18" t="s">
        <v>25</v>
      </c>
      <c r="B24" s="24"/>
      <c r="C24" s="18">
        <v>0</v>
      </c>
      <c r="D24" s="18"/>
      <c r="E24" s="18">
        <v>0</v>
      </c>
      <c r="F24" s="18"/>
      <c r="G24" s="18">
        <v>0</v>
      </c>
      <c r="H24" s="18"/>
      <c r="I24" s="18">
        <v>657044</v>
      </c>
      <c r="J24" s="18"/>
      <c r="K24" s="27">
        <f aca="true" t="shared" si="0" ref="K24:K44">IF(SUM(C24:I24)=SUM(M24:Q24),SUM(C24:I24),SUM(M24:Q24)-SUM(C24:I24))</f>
        <v>657044</v>
      </c>
      <c r="L24" s="18"/>
      <c r="M24" s="18">
        <v>642838</v>
      </c>
      <c r="N24" s="18"/>
      <c r="O24" s="18">
        <v>14206</v>
      </c>
      <c r="P24" s="18"/>
      <c r="Q24" s="18">
        <v>0</v>
      </c>
      <c r="R24" s="4"/>
      <c r="S24" s="4"/>
      <c r="T24" s="4"/>
      <c r="U24" s="4"/>
      <c r="V24" s="4"/>
      <c r="W24" s="4"/>
    </row>
    <row r="25" spans="1:23" s="5" customFormat="1" ht="13.5" customHeight="1">
      <c r="A25" s="18" t="s">
        <v>23</v>
      </c>
      <c r="B25" s="24" t="s">
        <v>12</v>
      </c>
      <c r="C25" s="18">
        <v>0</v>
      </c>
      <c r="D25" s="18"/>
      <c r="E25" s="18">
        <v>0</v>
      </c>
      <c r="F25" s="18"/>
      <c r="G25" s="18">
        <v>0</v>
      </c>
      <c r="H25" s="18"/>
      <c r="I25" s="18">
        <v>76037</v>
      </c>
      <c r="J25" s="18"/>
      <c r="K25" s="27">
        <f t="shared" si="0"/>
        <v>76037</v>
      </c>
      <c r="L25" s="18"/>
      <c r="M25" s="18">
        <v>6115</v>
      </c>
      <c r="N25" s="18"/>
      <c r="O25" s="18">
        <f>69923-1</f>
        <v>69922</v>
      </c>
      <c r="P25" s="18"/>
      <c r="Q25" s="18">
        <v>0</v>
      </c>
      <c r="R25" s="4"/>
      <c r="S25" s="4"/>
      <c r="T25" s="4"/>
      <c r="U25" s="4"/>
      <c r="V25" s="4"/>
      <c r="W25" s="4"/>
    </row>
    <row r="26" spans="1:23" s="5" customFormat="1" ht="13.5" customHeight="1">
      <c r="A26" s="18" t="s">
        <v>18</v>
      </c>
      <c r="B26" s="24" t="s">
        <v>12</v>
      </c>
      <c r="C26" s="18">
        <v>0</v>
      </c>
      <c r="D26" s="18"/>
      <c r="E26" s="18">
        <v>0</v>
      </c>
      <c r="F26" s="18"/>
      <c r="G26" s="18">
        <v>0</v>
      </c>
      <c r="H26" s="18"/>
      <c r="I26" s="18">
        <v>835598</v>
      </c>
      <c r="J26" s="18"/>
      <c r="K26" s="27">
        <f t="shared" si="0"/>
        <v>835598</v>
      </c>
      <c r="L26" s="18"/>
      <c r="M26" s="18">
        <v>528728</v>
      </c>
      <c r="N26" s="18"/>
      <c r="O26" s="18">
        <f>306871-1</f>
        <v>306870</v>
      </c>
      <c r="P26" s="18"/>
      <c r="Q26" s="18">
        <v>0</v>
      </c>
      <c r="R26" s="4"/>
      <c r="S26" s="4"/>
      <c r="T26" s="4"/>
      <c r="U26" s="4"/>
      <c r="V26" s="4"/>
      <c r="W26" s="4"/>
    </row>
    <row r="27" spans="1:23" s="5" customFormat="1" ht="13.5" customHeight="1">
      <c r="A27" s="18" t="s">
        <v>26</v>
      </c>
      <c r="B27" s="24"/>
      <c r="C27" s="18">
        <v>0</v>
      </c>
      <c r="D27" s="18"/>
      <c r="E27" s="18">
        <v>0</v>
      </c>
      <c r="F27" s="18"/>
      <c r="G27" s="18">
        <v>0</v>
      </c>
      <c r="H27" s="18"/>
      <c r="I27" s="18">
        <v>349286</v>
      </c>
      <c r="J27" s="18"/>
      <c r="K27" s="27">
        <f t="shared" si="0"/>
        <v>349286</v>
      </c>
      <c r="L27" s="18"/>
      <c r="M27" s="18">
        <v>343947</v>
      </c>
      <c r="N27" s="18"/>
      <c r="O27" s="18">
        <v>5339</v>
      </c>
      <c r="P27" s="18"/>
      <c r="Q27" s="18">
        <v>0</v>
      </c>
      <c r="R27" s="4"/>
      <c r="S27" s="4"/>
      <c r="T27" s="4"/>
      <c r="U27" s="4"/>
      <c r="V27" s="4"/>
      <c r="W27" s="4"/>
    </row>
    <row r="28" spans="1:23" s="5" customFormat="1" ht="13.5" customHeight="1">
      <c r="A28" s="18" t="s">
        <v>19</v>
      </c>
      <c r="B28" s="24" t="s">
        <v>12</v>
      </c>
      <c r="C28" s="18">
        <v>0</v>
      </c>
      <c r="D28" s="18"/>
      <c r="E28" s="18">
        <v>0</v>
      </c>
      <c r="F28" s="18"/>
      <c r="G28" s="18">
        <v>0</v>
      </c>
      <c r="H28" s="18"/>
      <c r="I28" s="18">
        <v>596800</v>
      </c>
      <c r="J28" s="18"/>
      <c r="K28" s="27">
        <f t="shared" si="0"/>
        <v>596800</v>
      </c>
      <c r="L28" s="18"/>
      <c r="M28" s="18">
        <v>585576</v>
      </c>
      <c r="N28" s="18"/>
      <c r="O28" s="31">
        <v>11224</v>
      </c>
      <c r="P28" s="18"/>
      <c r="Q28" s="18">
        <v>0</v>
      </c>
      <c r="R28" s="4"/>
      <c r="S28" s="4"/>
      <c r="T28" s="4"/>
      <c r="U28" s="4"/>
      <c r="V28" s="4"/>
      <c r="W28" s="4"/>
    </row>
    <row r="29" spans="1:23" s="5" customFormat="1" ht="13.5" customHeight="1">
      <c r="A29" s="18" t="s">
        <v>20</v>
      </c>
      <c r="B29" s="24" t="s">
        <v>12</v>
      </c>
      <c r="C29" s="18">
        <v>0</v>
      </c>
      <c r="D29" s="18"/>
      <c r="E29" s="18">
        <v>0</v>
      </c>
      <c r="F29" s="18"/>
      <c r="G29" s="18">
        <v>0</v>
      </c>
      <c r="H29" s="18"/>
      <c r="I29" s="18">
        <v>21</v>
      </c>
      <c r="J29" s="18"/>
      <c r="K29" s="27">
        <f t="shared" si="0"/>
        <v>21</v>
      </c>
      <c r="L29" s="18"/>
      <c r="M29" s="18">
        <v>0</v>
      </c>
      <c r="N29" s="18"/>
      <c r="O29" s="18">
        <v>21</v>
      </c>
      <c r="P29" s="18"/>
      <c r="Q29" s="18">
        <v>0</v>
      </c>
      <c r="R29" s="4"/>
      <c r="S29" s="4"/>
      <c r="T29" s="4"/>
      <c r="U29" s="4"/>
      <c r="V29" s="4"/>
      <c r="W29" s="4"/>
    </row>
    <row r="30" spans="1:23" s="5" customFormat="1" ht="13.5" customHeight="1">
      <c r="A30" s="18" t="s">
        <v>37</v>
      </c>
      <c r="B30" s="24"/>
      <c r="C30" s="18">
        <v>0</v>
      </c>
      <c r="D30" s="18"/>
      <c r="E30" s="18">
        <v>0</v>
      </c>
      <c r="F30" s="18"/>
      <c r="G30" s="18">
        <v>0</v>
      </c>
      <c r="H30" s="18"/>
      <c r="I30" s="18">
        <v>296988</v>
      </c>
      <c r="J30" s="18"/>
      <c r="K30" s="27">
        <f t="shared" si="0"/>
        <v>296988</v>
      </c>
      <c r="L30" s="18"/>
      <c r="M30" s="18">
        <v>296988</v>
      </c>
      <c r="N30" s="18"/>
      <c r="O30" s="18">
        <v>0</v>
      </c>
      <c r="P30" s="18"/>
      <c r="Q30" s="18">
        <v>0</v>
      </c>
      <c r="R30" s="4"/>
      <c r="S30" s="4"/>
      <c r="T30" s="4"/>
      <c r="U30" s="4"/>
      <c r="V30" s="4"/>
      <c r="W30" s="4"/>
    </row>
    <row r="31" spans="1:23" s="5" customFormat="1" ht="13.5" customHeight="1">
      <c r="A31" s="18" t="s">
        <v>21</v>
      </c>
      <c r="B31" s="24" t="s">
        <v>12</v>
      </c>
      <c r="C31" s="18">
        <v>0</v>
      </c>
      <c r="D31" s="18"/>
      <c r="E31" s="18">
        <v>0</v>
      </c>
      <c r="F31" s="18"/>
      <c r="G31" s="18">
        <v>0</v>
      </c>
      <c r="H31" s="18"/>
      <c r="I31" s="18">
        <f>-1+2818503</f>
        <v>2818502</v>
      </c>
      <c r="J31" s="18"/>
      <c r="K31" s="27">
        <f t="shared" si="0"/>
        <v>2818502</v>
      </c>
      <c r="L31" s="18"/>
      <c r="M31" s="18">
        <v>2286837</v>
      </c>
      <c r="N31" s="18"/>
      <c r="O31" s="18">
        <f>-1+531666</f>
        <v>531665</v>
      </c>
      <c r="P31" s="18"/>
      <c r="Q31" s="18">
        <v>0</v>
      </c>
      <c r="R31" s="4"/>
      <c r="S31" s="4"/>
      <c r="T31" s="4"/>
      <c r="U31" s="4"/>
      <c r="V31" s="4"/>
      <c r="W31" s="4"/>
    </row>
    <row r="32" spans="1:23" s="5" customFormat="1" ht="13.5" customHeight="1">
      <c r="A32" s="18" t="s">
        <v>22</v>
      </c>
      <c r="B32" s="24" t="s">
        <v>12</v>
      </c>
      <c r="C32" s="18">
        <v>0</v>
      </c>
      <c r="D32" s="18"/>
      <c r="E32" s="26">
        <v>0</v>
      </c>
      <c r="F32" s="18"/>
      <c r="G32" s="26">
        <v>0</v>
      </c>
      <c r="H32" s="18"/>
      <c r="I32" s="26">
        <v>42688</v>
      </c>
      <c r="J32" s="18"/>
      <c r="K32" s="30">
        <f t="shared" si="0"/>
        <v>42688</v>
      </c>
      <c r="L32" s="18"/>
      <c r="M32" s="26">
        <v>39706</v>
      </c>
      <c r="N32" s="18"/>
      <c r="O32" s="26">
        <v>2982</v>
      </c>
      <c r="P32" s="18"/>
      <c r="Q32" s="26">
        <v>0</v>
      </c>
      <c r="R32" s="4"/>
      <c r="S32" s="4"/>
      <c r="T32" s="4"/>
      <c r="U32" s="4"/>
      <c r="V32" s="4"/>
      <c r="W32" s="4"/>
    </row>
    <row r="33" spans="1:23" s="5" customFormat="1" ht="13.5" customHeight="1">
      <c r="A33" s="18"/>
      <c r="B33" s="24"/>
      <c r="C33" s="25"/>
      <c r="D33" s="18"/>
      <c r="E33" s="19"/>
      <c r="F33" s="19"/>
      <c r="G33" s="19"/>
      <c r="H33" s="19"/>
      <c r="I33" s="19"/>
      <c r="J33" s="19"/>
      <c r="K33" s="27"/>
      <c r="L33" s="19"/>
      <c r="M33" s="19"/>
      <c r="N33" s="19"/>
      <c r="O33" s="19"/>
      <c r="P33" s="19"/>
      <c r="Q33" s="19"/>
      <c r="R33" s="4"/>
      <c r="S33" s="4"/>
      <c r="T33" s="4"/>
      <c r="U33" s="4"/>
      <c r="V33" s="4"/>
      <c r="W33" s="4"/>
    </row>
    <row r="34" spans="1:23" s="5" customFormat="1" ht="13.5" customHeight="1">
      <c r="A34" s="18" t="s">
        <v>15</v>
      </c>
      <c r="B34" s="24" t="s">
        <v>12</v>
      </c>
      <c r="C34" s="26">
        <f>SUM(C23:C32)</f>
        <v>0</v>
      </c>
      <c r="D34" s="18"/>
      <c r="E34" s="26">
        <f>SUM(E23:E32)</f>
        <v>0</v>
      </c>
      <c r="F34" s="18"/>
      <c r="G34" s="26">
        <f>SUM(G23:G32)</f>
        <v>100895</v>
      </c>
      <c r="H34" s="18"/>
      <c r="I34" s="26">
        <f>SUM(I23:I32)</f>
        <v>6048069</v>
      </c>
      <c r="J34" s="18"/>
      <c r="K34" s="30">
        <f t="shared" si="0"/>
        <v>6148964</v>
      </c>
      <c r="L34" s="18"/>
      <c r="M34" s="26">
        <f>SUM(M23:M32)</f>
        <v>5167754</v>
      </c>
      <c r="N34" s="18"/>
      <c r="O34" s="26">
        <f>SUM(O23:O32)</f>
        <v>981210</v>
      </c>
      <c r="P34" s="18"/>
      <c r="Q34" s="26">
        <f>SUM(Q23:Q32)</f>
        <v>0</v>
      </c>
      <c r="R34" s="4"/>
      <c r="S34" s="4"/>
      <c r="T34" s="4"/>
      <c r="U34" s="4"/>
      <c r="V34" s="4"/>
      <c r="W34" s="4"/>
    </row>
    <row r="35" spans="1:23" s="5" customFormat="1" ht="13.5" customHeight="1">
      <c r="A35" s="18"/>
      <c r="B35" s="24" t="s">
        <v>12</v>
      </c>
      <c r="C35" s="18"/>
      <c r="D35" s="18"/>
      <c r="E35" s="18"/>
      <c r="F35" s="18"/>
      <c r="G35" s="18"/>
      <c r="H35" s="18"/>
      <c r="I35" s="18"/>
      <c r="J35" s="18"/>
      <c r="K35" s="27"/>
      <c r="L35" s="18"/>
      <c r="M35" s="18"/>
      <c r="N35" s="18"/>
      <c r="O35" s="18"/>
      <c r="P35" s="18"/>
      <c r="Q35" s="18"/>
      <c r="R35" s="4"/>
      <c r="S35" s="4"/>
      <c r="T35" s="4"/>
      <c r="U35" s="4"/>
      <c r="V35" s="4"/>
      <c r="W35" s="4"/>
    </row>
    <row r="36" spans="1:23" s="5" customFormat="1" ht="13.5" customHeight="1">
      <c r="A36" s="18" t="s">
        <v>29</v>
      </c>
      <c r="B36" s="24" t="s">
        <v>12</v>
      </c>
      <c r="C36" s="26">
        <v>0</v>
      </c>
      <c r="D36" s="18"/>
      <c r="E36" s="26">
        <v>0</v>
      </c>
      <c r="F36" s="18"/>
      <c r="G36" s="26">
        <v>0</v>
      </c>
      <c r="H36" s="18"/>
      <c r="I36" s="26">
        <v>-3900000</v>
      </c>
      <c r="J36" s="18"/>
      <c r="K36" s="30">
        <f t="shared" si="0"/>
        <v>-3900000</v>
      </c>
      <c r="L36" s="18"/>
      <c r="M36" s="26">
        <v>-3900000</v>
      </c>
      <c r="N36" s="18"/>
      <c r="O36" s="26">
        <v>0</v>
      </c>
      <c r="P36" s="18"/>
      <c r="Q36" s="26">
        <v>0</v>
      </c>
      <c r="R36" s="4"/>
      <c r="S36" s="4"/>
      <c r="T36" s="4"/>
      <c r="U36" s="4"/>
      <c r="V36" s="4"/>
      <c r="W36" s="4"/>
    </row>
    <row r="37" spans="1:23" s="5" customFormat="1" ht="13.5" customHeight="1">
      <c r="A37" s="18"/>
      <c r="B37" s="24" t="s">
        <v>12</v>
      </c>
      <c r="C37" s="25"/>
      <c r="D37" s="18"/>
      <c r="E37" s="18"/>
      <c r="F37" s="18"/>
      <c r="G37" s="18"/>
      <c r="H37" s="18"/>
      <c r="I37" s="18"/>
      <c r="J37" s="18"/>
      <c r="K37" s="27"/>
      <c r="L37" s="18"/>
      <c r="M37" s="18"/>
      <c r="N37" s="18"/>
      <c r="O37" s="18"/>
      <c r="P37" s="18"/>
      <c r="Q37" s="19"/>
      <c r="R37" s="4"/>
      <c r="S37" s="4"/>
      <c r="T37" s="4"/>
      <c r="U37" s="4"/>
      <c r="V37" s="4"/>
      <c r="W37" s="4"/>
    </row>
    <row r="38" spans="1:23" s="5" customFormat="1" ht="13.5" customHeight="1">
      <c r="A38" s="18" t="s">
        <v>16</v>
      </c>
      <c r="B38" s="24" t="s">
        <v>12</v>
      </c>
      <c r="C38" s="26">
        <f>SUM(C34+C36)</f>
        <v>0</v>
      </c>
      <c r="D38" s="18"/>
      <c r="E38" s="26">
        <f>SUM(E34+E36)</f>
        <v>0</v>
      </c>
      <c r="F38" s="18"/>
      <c r="G38" s="26">
        <f>SUM(G34+G36)</f>
        <v>100895</v>
      </c>
      <c r="H38" s="18"/>
      <c r="I38" s="26">
        <f>SUM(I34:I36)</f>
        <v>2148069</v>
      </c>
      <c r="J38" s="18"/>
      <c r="K38" s="30">
        <f t="shared" si="0"/>
        <v>2248964</v>
      </c>
      <c r="L38" s="18"/>
      <c r="M38" s="26">
        <f>SUM(M34:M36)</f>
        <v>1267754</v>
      </c>
      <c r="N38" s="18"/>
      <c r="O38" s="26">
        <f>SUM(O34:O36)</f>
        <v>981210</v>
      </c>
      <c r="P38" s="18"/>
      <c r="Q38" s="26">
        <f>SUM(Q34+Q36)</f>
        <v>0</v>
      </c>
      <c r="R38" s="4"/>
      <c r="S38" s="4"/>
      <c r="T38" s="4"/>
      <c r="U38" s="4"/>
      <c r="V38" s="4"/>
      <c r="W38" s="4"/>
    </row>
    <row r="39" spans="1:23" s="5" customFormat="1" ht="13.5" customHeight="1">
      <c r="A39" s="32"/>
      <c r="B39" s="24" t="s">
        <v>12</v>
      </c>
      <c r="C39" s="18"/>
      <c r="D39" s="18"/>
      <c r="E39" s="18"/>
      <c r="F39" s="18"/>
      <c r="G39" s="18"/>
      <c r="H39" s="18"/>
      <c r="I39" s="18"/>
      <c r="J39" s="18"/>
      <c r="K39" s="27"/>
      <c r="L39" s="18"/>
      <c r="M39" s="18"/>
      <c r="N39" s="18"/>
      <c r="O39" s="18"/>
      <c r="P39" s="18"/>
      <c r="Q39" s="18"/>
      <c r="R39" s="4"/>
      <c r="S39" s="4"/>
      <c r="T39" s="4"/>
      <c r="U39" s="4"/>
      <c r="V39" s="4"/>
      <c r="W39" s="4"/>
    </row>
    <row r="40" spans="1:23" s="5" customFormat="1" ht="13.5" customHeight="1">
      <c r="A40" s="18" t="s">
        <v>28</v>
      </c>
      <c r="B40" s="24"/>
      <c r="C40" s="26">
        <v>0</v>
      </c>
      <c r="D40" s="18"/>
      <c r="E40" s="26">
        <v>0</v>
      </c>
      <c r="F40" s="18"/>
      <c r="G40" s="26">
        <v>5500</v>
      </c>
      <c r="H40" s="18"/>
      <c r="I40" s="26">
        <v>0</v>
      </c>
      <c r="J40" s="18"/>
      <c r="K40" s="30">
        <f t="shared" si="0"/>
        <v>5500</v>
      </c>
      <c r="L40" s="18"/>
      <c r="M40" s="26">
        <v>0</v>
      </c>
      <c r="N40" s="18"/>
      <c r="O40" s="26">
        <v>5500</v>
      </c>
      <c r="P40" s="18"/>
      <c r="Q40" s="26">
        <v>0</v>
      </c>
      <c r="R40" s="4"/>
      <c r="S40" s="4"/>
      <c r="T40" s="4"/>
      <c r="U40" s="4"/>
      <c r="V40" s="4"/>
      <c r="W40" s="4"/>
    </row>
    <row r="41" spans="1:23" s="5" customFormat="1" ht="13.5" customHeight="1">
      <c r="A41" s="18"/>
      <c r="B41" s="24"/>
      <c r="C41" s="19"/>
      <c r="D41" s="18"/>
      <c r="E41" s="19"/>
      <c r="F41" s="18"/>
      <c r="G41" s="19"/>
      <c r="H41" s="18"/>
      <c r="I41" s="19"/>
      <c r="J41" s="18"/>
      <c r="K41" s="27"/>
      <c r="L41" s="18"/>
      <c r="M41" s="19"/>
      <c r="N41" s="18"/>
      <c r="O41" s="19"/>
      <c r="P41" s="18"/>
      <c r="Q41" s="19"/>
      <c r="R41" s="4"/>
      <c r="S41" s="4"/>
      <c r="T41" s="4"/>
      <c r="U41" s="4"/>
      <c r="V41" s="4"/>
      <c r="W41" s="4"/>
    </row>
    <row r="42" spans="1:23" s="5" customFormat="1" ht="13.5" customHeight="1">
      <c r="A42" s="18" t="s">
        <v>30</v>
      </c>
      <c r="B42" s="24" t="s">
        <v>12</v>
      </c>
      <c r="C42" s="26">
        <f>+C38+C20+C40</f>
        <v>85023</v>
      </c>
      <c r="D42" s="18"/>
      <c r="E42" s="26">
        <f>+E38+E20+E40</f>
        <v>0</v>
      </c>
      <c r="F42" s="18"/>
      <c r="G42" s="26">
        <f>+G38+G20+G40</f>
        <v>106395</v>
      </c>
      <c r="H42" s="18"/>
      <c r="I42" s="26">
        <f>+I38+I20+I40</f>
        <v>2148069</v>
      </c>
      <c r="J42" s="18"/>
      <c r="K42" s="30">
        <f t="shared" si="0"/>
        <v>2339487</v>
      </c>
      <c r="L42" s="18"/>
      <c r="M42" s="26">
        <f>+M38+M20+M40</f>
        <v>1267754</v>
      </c>
      <c r="N42" s="18"/>
      <c r="O42" s="26">
        <f>+O38+O20+O40</f>
        <v>1071733</v>
      </c>
      <c r="P42" s="18"/>
      <c r="Q42" s="26">
        <f>+Q38+Q20+Q40</f>
        <v>0</v>
      </c>
      <c r="R42" s="4"/>
      <c r="S42" s="4"/>
      <c r="T42" s="4"/>
      <c r="U42" s="4"/>
      <c r="V42" s="4"/>
      <c r="W42" s="4"/>
    </row>
    <row r="43" spans="1:23" s="5" customFormat="1" ht="13.5" customHeight="1">
      <c r="A43" s="18"/>
      <c r="B43" s="24" t="s">
        <v>12</v>
      </c>
      <c r="C43" s="18"/>
      <c r="D43" s="18"/>
      <c r="E43" s="18"/>
      <c r="F43" s="18"/>
      <c r="G43" s="18"/>
      <c r="H43" s="18"/>
      <c r="I43" s="18"/>
      <c r="J43" s="18"/>
      <c r="K43" s="27"/>
      <c r="L43" s="18"/>
      <c r="M43" s="18"/>
      <c r="N43" s="18"/>
      <c r="O43" s="18"/>
      <c r="P43" s="18"/>
      <c r="Q43" s="18"/>
      <c r="R43" s="4"/>
      <c r="S43" s="4"/>
      <c r="T43" s="4"/>
      <c r="U43" s="4"/>
      <c r="V43" s="4"/>
      <c r="W43" s="4"/>
    </row>
    <row r="44" spans="1:23" s="5" customFormat="1" ht="13.5" customHeight="1" thickBot="1">
      <c r="A44" s="18" t="s">
        <v>27</v>
      </c>
      <c r="B44" s="24" t="s">
        <v>12</v>
      </c>
      <c r="C44" s="33">
        <f>C42</f>
        <v>85023</v>
      </c>
      <c r="D44" s="18"/>
      <c r="E44" s="33">
        <f>+E42</f>
        <v>0</v>
      </c>
      <c r="F44" s="18"/>
      <c r="G44" s="33">
        <f>+G42</f>
        <v>106395</v>
      </c>
      <c r="H44" s="18"/>
      <c r="I44" s="33">
        <f>+I42</f>
        <v>2148069</v>
      </c>
      <c r="J44" s="18"/>
      <c r="K44" s="34">
        <f t="shared" si="0"/>
        <v>2339487</v>
      </c>
      <c r="L44" s="18"/>
      <c r="M44" s="33">
        <f>+M42</f>
        <v>1267754</v>
      </c>
      <c r="N44" s="18"/>
      <c r="O44" s="33">
        <f>+O42</f>
        <v>1071733</v>
      </c>
      <c r="P44" s="18"/>
      <c r="Q44" s="33">
        <f>+Q42</f>
        <v>0</v>
      </c>
      <c r="R44" s="4"/>
      <c r="S44" s="4"/>
      <c r="T44" s="4"/>
      <c r="U44" s="4"/>
      <c r="V44" s="4"/>
      <c r="W44" s="4"/>
    </row>
    <row r="45" spans="1:17" ht="14.25" thickTop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7" spans="1:23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</sheetData>
  <sheetProtection/>
  <mergeCells count="6">
    <mergeCell ref="C6:Q6"/>
    <mergeCell ref="M10:Q10"/>
    <mergeCell ref="C10:I10"/>
    <mergeCell ref="A1:A8"/>
    <mergeCell ref="C3:Q3"/>
    <mergeCell ref="C5:Q5"/>
  </mergeCells>
  <conditionalFormatting sqref="A15:IV44">
    <cfRule type="expression" priority="3" dxfId="2" stopIfTrue="1">
      <formula>MOD(ROW(),2)=1</formula>
    </cfRule>
  </conditionalFormatting>
  <conditionalFormatting sqref="K1:K2 K4 K7:K65536">
    <cfRule type="cellIs" priority="1" dxfId="0" operator="equal" stopIfTrue="1">
      <formula>-1</formula>
    </cfRule>
    <cfRule type="cellIs" priority="2" dxfId="0" operator="equal" stopIfTrue="1">
      <formula>1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scale="90" r:id="rId2"/>
  <headerFooter alignWithMargins="0"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jgendr1</cp:lastModifiedBy>
  <cp:lastPrinted>2010-10-07T19:08:22Z</cp:lastPrinted>
  <dcterms:modified xsi:type="dcterms:W3CDTF">2011-09-28T18:05:22Z</dcterms:modified>
  <cp:category/>
  <cp:version/>
  <cp:contentType/>
  <cp:contentStatus/>
</cp:coreProperties>
</file>