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C2A AG" sheetId="1" r:id="rId1"/>
  </sheets>
  <definedNames>
    <definedName name="\P">'C2A AG'!#REF!</definedName>
    <definedName name="DASH">'C2A AG'!#REF!</definedName>
    <definedName name="FIRST">'C2A AG'!$A$51:$O$90</definedName>
    <definedName name="H_1">'C2A AG'!$A$3:$O$12</definedName>
    <definedName name="P_1">'C2A AG'!$A$13:$O$139</definedName>
    <definedName name="_xlnm.Print_Area" localSheetId="0">'C2A AG'!$A$1:$O$153</definedName>
    <definedName name="_xlnm.Print_Titles" localSheetId="0">'C2A AG'!$1:$12</definedName>
    <definedName name="Print_Titles_MI" localSheetId="0">'C2A AG'!$3:$12</definedName>
  </definedNames>
  <calcPr fullCalcOnLoad="1"/>
</workbook>
</file>

<file path=xl/sharedStrings.xml><?xml version="1.0" encoding="utf-8"?>
<sst xmlns="http://schemas.openxmlformats.org/spreadsheetml/2006/main" count="254" uniqueCount="116">
  <si>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</si>
  <si>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</si>
  <si>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</si>
  <si>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</si>
  <si>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</si>
  <si>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</si>
  <si>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</si>
  <si>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</si>
  <si>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</si>
  <si>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/>
  </si>
  <si>
    <t xml:space="preserve">    Agricultural economics and agribusiness</t>
  </si>
  <si>
    <t xml:space="preserve">    Animal science </t>
  </si>
  <si>
    <t xml:space="preserve">    Central station</t>
  </si>
  <si>
    <t xml:space="preserve">    Entomology</t>
  </si>
  <si>
    <t xml:space="preserve">    Plant pathology</t>
  </si>
  <si>
    <t xml:space="preserve">    Veterinary science</t>
  </si>
  <si>
    <t xml:space="preserve">    Aquaculture  </t>
  </si>
  <si>
    <t xml:space="preserve">    Burden center</t>
  </si>
  <si>
    <t xml:space="preserve">    Calhoun</t>
  </si>
  <si>
    <t xml:space="preserve">    Dean Lee </t>
  </si>
  <si>
    <t xml:space="preserve">    Hammond</t>
  </si>
  <si>
    <t xml:space="preserve">    Northeast</t>
  </si>
  <si>
    <t xml:space="preserve">    Pecan</t>
  </si>
  <si>
    <t xml:space="preserve">    Red River</t>
  </si>
  <si>
    <t xml:space="preserve">    Rice </t>
  </si>
  <si>
    <t xml:space="preserve">    Southeast</t>
  </si>
  <si>
    <t xml:space="preserve">    Agricultural chemistry</t>
  </si>
  <si>
    <t xml:space="preserve">    Central region administration</t>
  </si>
  <si>
    <t xml:space="preserve">    Food science</t>
  </si>
  <si>
    <t xml:space="preserve">    Northeast region administration</t>
  </si>
  <si>
    <t xml:space="preserve">    Northwest region administration</t>
  </si>
  <si>
    <t xml:space="preserve">    Southeast region administration</t>
  </si>
  <si>
    <t xml:space="preserve">    Southwest region administration</t>
  </si>
  <si>
    <t xml:space="preserve">    4-H and other youth work</t>
  </si>
  <si>
    <t xml:space="preserve">    Aquaculture</t>
  </si>
  <si>
    <t xml:space="preserve">    Callegari center</t>
  </si>
  <si>
    <t xml:space="preserve">    Central region parish offices</t>
  </si>
  <si>
    <t xml:space="preserve">    Communications</t>
  </si>
  <si>
    <t xml:space="preserve">    Cotton project</t>
  </si>
  <si>
    <t xml:space="preserve">    Director-cooperative extension service</t>
  </si>
  <si>
    <t xml:space="preserve">    Information technology</t>
  </si>
  <si>
    <t xml:space="preserve">    International programs</t>
  </si>
  <si>
    <t xml:space="preserve">    Leadership training</t>
  </si>
  <si>
    <t xml:space="preserve">    Livestock show</t>
  </si>
  <si>
    <t xml:space="preserve">    Macon Ridge</t>
  </si>
  <si>
    <t xml:space="preserve">    Northeast region parish offices</t>
  </si>
  <si>
    <t xml:space="preserve">    Northwest region parish offices</t>
  </si>
  <si>
    <t xml:space="preserve">    Southeast region parish offices</t>
  </si>
  <si>
    <t xml:space="preserve">    Southwest region parish offices</t>
  </si>
  <si>
    <t xml:space="preserve">    Sponsored programs</t>
  </si>
  <si>
    <t xml:space="preserve">    Facility planning</t>
  </si>
  <si>
    <t xml:space="preserve">    Human ecology</t>
  </si>
  <si>
    <t xml:space="preserve">    Animal science</t>
  </si>
  <si>
    <t xml:space="preserve">    Capital improvements</t>
  </si>
  <si>
    <t xml:space="preserve">    General administrative services-</t>
  </si>
  <si>
    <t xml:space="preserve">     Administrative services</t>
  </si>
  <si>
    <t xml:space="preserve">     Casualty insurance</t>
  </si>
  <si>
    <t xml:space="preserve">     Director-cooperative extension services</t>
  </si>
  <si>
    <t xml:space="preserve">     Legal services</t>
  </si>
  <si>
    <t xml:space="preserve">        Total institutional support</t>
  </si>
  <si>
    <t xml:space="preserve">        Total research </t>
  </si>
  <si>
    <t xml:space="preserve">        Total public service</t>
  </si>
  <si>
    <t xml:space="preserve">        Total academic support</t>
  </si>
  <si>
    <t xml:space="preserve">   Agricultural research station-</t>
  </si>
  <si>
    <t xml:space="preserve">      Subtotal general administrative services</t>
  </si>
  <si>
    <t xml:space="preserve">    Experimental statistics</t>
  </si>
  <si>
    <t xml:space="preserve">    Hill farm</t>
  </si>
  <si>
    <t xml:space="preserve"> Educational and general:</t>
  </si>
  <si>
    <t xml:space="preserve">    Director-agricultural experiment station</t>
  </si>
  <si>
    <t xml:space="preserve">        Total operations and maintenance of plant</t>
  </si>
  <si>
    <t xml:space="preserve">          Total expenditures and transfers</t>
  </si>
  <si>
    <t xml:space="preserve">        Total transfers</t>
  </si>
  <si>
    <t xml:space="preserve">     Information technology</t>
  </si>
  <si>
    <t xml:space="preserve">      Total agricultural research station</t>
  </si>
  <si>
    <t xml:space="preserve">      Total general administrative services</t>
  </si>
  <si>
    <t xml:space="preserve"> Research--</t>
  </si>
  <si>
    <t xml:space="preserve">   Leadership training</t>
  </si>
  <si>
    <t xml:space="preserve"> Public service--</t>
  </si>
  <si>
    <t xml:space="preserve"> Academic support--</t>
  </si>
  <si>
    <t xml:space="preserve"> Institutional support--</t>
  </si>
  <si>
    <t xml:space="preserve"> Operations and maintenance of plant--</t>
  </si>
  <si>
    <t xml:space="preserve"> Nonmandatory transfers for-</t>
  </si>
  <si>
    <t xml:space="preserve">    Central region</t>
  </si>
  <si>
    <t xml:space="preserve">    Northeast region </t>
  </si>
  <si>
    <t xml:space="preserve">    Northwest region </t>
  </si>
  <si>
    <t xml:space="preserve">    Southeast region </t>
  </si>
  <si>
    <t xml:space="preserve">    Southwest region </t>
  </si>
  <si>
    <t xml:space="preserve">    Allocation from LSU </t>
  </si>
  <si>
    <t xml:space="preserve">      Allocation from LSU </t>
  </si>
  <si>
    <t xml:space="preserve">    Organization development and evaluation</t>
  </si>
  <si>
    <t xml:space="preserve">    Sweet Potato </t>
  </si>
  <si>
    <t xml:space="preserve">    Audubon Sugar Institute</t>
  </si>
  <si>
    <t xml:space="preserve">    Executive management-Chancellor</t>
  </si>
  <si>
    <t xml:space="preserve">    Vice Chancellor for extension services</t>
  </si>
  <si>
    <t xml:space="preserve">    Vice Chancellor for research</t>
  </si>
  <si>
    <t xml:space="preserve">     Official allowances-Chancellor</t>
  </si>
  <si>
    <t xml:space="preserve">     Official functions-Chancellor</t>
  </si>
  <si>
    <t xml:space="preserve">    Bob R. Jones Idlewild</t>
  </si>
  <si>
    <t xml:space="preserve">    Plant, environmental, and soil sciences</t>
  </si>
  <si>
    <t xml:space="preserve">          Total educational and general expenditures</t>
  </si>
  <si>
    <t xml:space="preserve">    Pecan research</t>
  </si>
  <si>
    <t xml:space="preserve">    Burden</t>
  </si>
  <si>
    <t xml:space="preserve">    Sweet Potato</t>
  </si>
  <si>
    <t xml:space="preserve">    Vocational agriculture education</t>
  </si>
  <si>
    <t>ANALYSIS C-2A</t>
  </si>
  <si>
    <t>Current Unrestricted Fund Expenditures</t>
  </si>
  <si>
    <t xml:space="preserve">    LaHouse</t>
  </si>
  <si>
    <t xml:space="preserve">      Allocation from System</t>
  </si>
  <si>
    <t xml:space="preserve">    Biological and agricultural engineering</t>
  </si>
  <si>
    <t xml:space="preserve">    Iberia</t>
  </si>
  <si>
    <t xml:space="preserve">    Renewable natural resources</t>
  </si>
  <si>
    <t xml:space="preserve">    Sugar</t>
  </si>
  <si>
    <t xml:space="preserve">    Library-allocation from LSU</t>
  </si>
  <si>
    <t>For the year ended June 30, 2012</t>
  </si>
  <si>
    <t xml:space="preserve">    Northwest</t>
  </si>
  <si>
    <t xml:space="preserve">    Southeast research station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</si>
</sst>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[$-409]h:mm:ss\ AM/PM"/>
  </numFmts>
  <fonts count="46">
    <font>
      <sz val="8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b/>
      <sz val="9"/>
      <color indexed="20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0"/>
      <color indexed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3" fillId="0" borderId="0" xfId="0" applyFont="1" applyAlignment="1" applyProtection="1">
      <alignment vertical="center"/>
      <protection/>
    </xf>
    <xf numFmtId="37" fontId="3" fillId="33" borderId="0" xfId="0" applyFont="1" applyFill="1" applyAlignment="1">
      <alignment vertical="center"/>
    </xf>
    <xf numFmtId="37" fontId="2" fillId="33" borderId="0" xfId="0" applyFont="1" applyFill="1" applyAlignment="1">
      <alignment vertical="center"/>
    </xf>
    <xf numFmtId="37" fontId="3" fillId="0" borderId="0" xfId="0" applyFont="1" applyFill="1" applyAlignment="1" applyProtection="1">
      <alignment vertical="center"/>
      <protection/>
    </xf>
    <xf numFmtId="167" fontId="3" fillId="0" borderId="0" xfId="42" applyNumberFormat="1" applyFont="1" applyFill="1" applyAlignment="1" applyProtection="1">
      <alignment vertical="center"/>
      <protection/>
    </xf>
    <xf numFmtId="37" fontId="3" fillId="0" borderId="0" xfId="0" applyFont="1" applyFill="1" applyAlignment="1">
      <alignment vertical="center"/>
    </xf>
    <xf numFmtId="37" fontId="3" fillId="0" borderId="0" xfId="0" applyFont="1" applyBorder="1" applyAlignment="1" applyProtection="1">
      <alignment vertical="center"/>
      <protection/>
    </xf>
    <xf numFmtId="167" fontId="3" fillId="0" borderId="0" xfId="42" applyNumberFormat="1" applyFont="1" applyFill="1" applyBorder="1" applyAlignment="1" applyProtection="1">
      <alignment vertical="center"/>
      <protection/>
    </xf>
    <xf numFmtId="37" fontId="3" fillId="0" borderId="0" xfId="0" applyFont="1" applyFill="1" applyBorder="1" applyAlignment="1" applyProtection="1">
      <alignment vertical="center"/>
      <protection/>
    </xf>
    <xf numFmtId="37" fontId="3" fillId="0" borderId="0" xfId="0" applyFont="1" applyFill="1" applyBorder="1" applyAlignment="1">
      <alignment vertical="center"/>
    </xf>
    <xf numFmtId="167" fontId="3" fillId="0" borderId="0" xfId="42" applyNumberFormat="1" applyFont="1" applyFill="1" applyAlignment="1">
      <alignment vertical="center"/>
    </xf>
    <xf numFmtId="37" fontId="3" fillId="0" borderId="0" xfId="0" applyNumberFormat="1" applyFont="1" applyFill="1" applyAlignment="1" applyProtection="1">
      <alignment vertical="center"/>
      <protection/>
    </xf>
    <xf numFmtId="5" fontId="3" fillId="0" borderId="0" xfId="0" applyNumberFormat="1" applyFont="1" applyFill="1" applyBorder="1" applyAlignment="1" applyProtection="1">
      <alignment vertical="center"/>
      <protection/>
    </xf>
    <xf numFmtId="5" fontId="3" fillId="0" borderId="0" xfId="0" applyNumberFormat="1" applyFont="1" applyFill="1" applyAlignment="1" applyProtection="1">
      <alignment vertical="center"/>
      <protection/>
    </xf>
    <xf numFmtId="37" fontId="7" fillId="0" borderId="0" xfId="0" applyFont="1" applyFill="1" applyBorder="1" applyAlignment="1" applyProtection="1">
      <alignment vertical="center"/>
      <protection/>
    </xf>
    <xf numFmtId="37" fontId="7" fillId="0" borderId="0" xfId="0" applyFont="1" applyFill="1" applyAlignment="1" applyProtection="1">
      <alignment vertical="center"/>
      <protection/>
    </xf>
    <xf numFmtId="37" fontId="7" fillId="0" borderId="0" xfId="0" applyFont="1" applyFill="1" applyAlignment="1">
      <alignment vertical="center"/>
    </xf>
    <xf numFmtId="167" fontId="3" fillId="0" borderId="0" xfId="42" applyNumberFormat="1" applyFont="1" applyAlignment="1" applyProtection="1">
      <alignment vertical="center"/>
      <protection/>
    </xf>
    <xf numFmtId="37" fontId="0" fillId="0" borderId="0" xfId="58">
      <alignment/>
      <protection/>
    </xf>
    <xf numFmtId="167" fontId="6" fillId="0" borderId="0" xfId="42" applyNumberFormat="1" applyFont="1" applyFill="1" applyBorder="1" applyAlignment="1">
      <alignment vertical="center"/>
    </xf>
    <xf numFmtId="167" fontId="6" fillId="0" borderId="0" xfId="42" applyNumberFormat="1" applyFont="1" applyFill="1" applyBorder="1" applyAlignment="1" applyProtection="1">
      <alignment horizontal="center" vertical="center"/>
      <protection/>
    </xf>
    <xf numFmtId="37" fontId="6" fillId="0" borderId="0" xfId="58" applyFont="1" applyFill="1" applyBorder="1" applyAlignment="1">
      <alignment vertical="center"/>
      <protection/>
    </xf>
    <xf numFmtId="167" fontId="8" fillId="0" borderId="0" xfId="42" applyNumberFormat="1" applyFont="1" applyFill="1" applyBorder="1" applyAlignment="1" applyProtection="1">
      <alignment vertical="center"/>
      <protection/>
    </xf>
    <xf numFmtId="167" fontId="6" fillId="0" borderId="0" xfId="42" applyNumberFormat="1" applyFont="1" applyFill="1" applyAlignment="1">
      <alignment vertical="center"/>
    </xf>
    <xf numFmtId="167" fontId="6" fillId="0" borderId="0" xfId="42" applyNumberFormat="1" applyFont="1" applyFill="1" applyAlignment="1" applyProtection="1">
      <alignment vertical="center"/>
      <protection/>
    </xf>
    <xf numFmtId="167" fontId="8" fillId="0" borderId="0" xfId="42" applyNumberFormat="1" applyFont="1" applyFill="1" applyAlignment="1" applyProtection="1">
      <alignment vertical="center"/>
      <protection/>
    </xf>
    <xf numFmtId="167" fontId="9" fillId="0" borderId="0" xfId="42" applyNumberFormat="1" applyFont="1" applyAlignment="1" applyProtection="1">
      <alignment vertical="center"/>
      <protection/>
    </xf>
    <xf numFmtId="167" fontId="10" fillId="0" borderId="0" xfId="42" applyNumberFormat="1" applyFont="1" applyFill="1" applyAlignment="1" applyProtection="1">
      <alignment vertical="center"/>
      <protection/>
    </xf>
    <xf numFmtId="167" fontId="10" fillId="0" borderId="0" xfId="42" applyNumberFormat="1" applyFont="1" applyFill="1" applyAlignment="1" applyProtection="1" quotePrefix="1">
      <alignment vertical="center"/>
      <protection/>
    </xf>
    <xf numFmtId="167" fontId="10" fillId="0" borderId="10" xfId="42" applyNumberFormat="1" applyFont="1" applyFill="1" applyBorder="1" applyAlignment="1" applyProtection="1">
      <alignment vertical="center"/>
      <protection/>
    </xf>
    <xf numFmtId="167" fontId="10" fillId="0" borderId="11" xfId="42" applyNumberFormat="1" applyFont="1" applyFill="1" applyBorder="1" applyAlignment="1" applyProtection="1">
      <alignment vertical="center"/>
      <protection/>
    </xf>
    <xf numFmtId="167" fontId="10" fillId="0" borderId="0" xfId="42" applyNumberFormat="1" applyFont="1" applyFill="1" applyBorder="1" applyAlignment="1" applyProtection="1">
      <alignment vertical="center"/>
      <protection/>
    </xf>
    <xf numFmtId="167" fontId="10" fillId="0" borderId="12" xfId="42" applyNumberFormat="1" applyFont="1" applyFill="1" applyBorder="1" applyAlignment="1" applyProtection="1">
      <alignment vertical="center"/>
      <protection/>
    </xf>
    <xf numFmtId="37" fontId="10" fillId="0" borderId="0" xfId="0" applyFont="1" applyAlignment="1" applyProtection="1">
      <alignment vertical="center"/>
      <protection/>
    </xf>
    <xf numFmtId="37" fontId="10" fillId="0" borderId="0" xfId="0" applyFont="1" applyAlignment="1" applyProtection="1">
      <alignment horizontal="center" vertical="center"/>
      <protection/>
    </xf>
    <xf numFmtId="37" fontId="10" fillId="0" borderId="10" xfId="0" applyFont="1" applyBorder="1" applyAlignment="1" applyProtection="1">
      <alignment horizontal="center" vertical="center"/>
      <protection/>
    </xf>
    <xf numFmtId="37" fontId="10" fillId="0" borderId="0" xfId="0" applyFont="1" applyBorder="1" applyAlignment="1" applyProtection="1">
      <alignment vertical="center"/>
      <protection/>
    </xf>
    <xf numFmtId="37" fontId="10" fillId="0" borderId="0" xfId="0" applyFont="1" applyFill="1" applyAlignment="1" applyProtection="1">
      <alignment vertical="center"/>
      <protection/>
    </xf>
    <xf numFmtId="42" fontId="10" fillId="0" borderId="12" xfId="42" applyNumberFormat="1" applyFont="1" applyFill="1" applyBorder="1" applyAlignment="1" applyProtection="1">
      <alignment vertical="center"/>
      <protection/>
    </xf>
    <xf numFmtId="42" fontId="10" fillId="0" borderId="0" xfId="42" applyNumberFormat="1" applyFont="1" applyFill="1" applyAlignment="1" applyProtection="1">
      <alignment vertical="center"/>
      <protection/>
    </xf>
    <xf numFmtId="37" fontId="10" fillId="0" borderId="0" xfId="0" applyFont="1" applyFill="1" applyAlignment="1" applyProtection="1" quotePrefix="1">
      <alignment vertical="center"/>
      <protection/>
    </xf>
    <xf numFmtId="37" fontId="10" fillId="0" borderId="0" xfId="0" applyFont="1" applyFill="1" applyAlignment="1">
      <alignment vertical="center"/>
    </xf>
    <xf numFmtId="37" fontId="10" fillId="0" borderId="0" xfId="0" applyFont="1" applyFill="1" applyBorder="1" applyAlignment="1" applyProtection="1" quotePrefix="1">
      <alignment vertical="center"/>
      <protection/>
    </xf>
    <xf numFmtId="165" fontId="10" fillId="0" borderId="0" xfId="44" applyNumberFormat="1" applyFont="1" applyFill="1" applyBorder="1" applyAlignment="1" applyProtection="1">
      <alignment vertical="center"/>
      <protection/>
    </xf>
    <xf numFmtId="37" fontId="10" fillId="0" borderId="0" xfId="44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Font="1" applyFill="1" applyBorder="1" applyAlignment="1" applyProtection="1" quotePrefix="1">
      <alignment vertical="center"/>
      <protection/>
    </xf>
    <xf numFmtId="167" fontId="12" fillId="0" borderId="0" xfId="42" applyNumberFormat="1" applyFont="1" applyFill="1" applyBorder="1" applyAlignment="1" applyProtection="1">
      <alignment vertical="center"/>
      <protection/>
    </xf>
    <xf numFmtId="37" fontId="10" fillId="0" borderId="0" xfId="0" applyFont="1" applyFill="1" applyBorder="1" applyAlignment="1" applyProtection="1">
      <alignment vertical="center"/>
      <protection/>
    </xf>
    <xf numFmtId="165" fontId="10" fillId="0" borderId="13" xfId="44" applyNumberFormat="1" applyFont="1" applyFill="1" applyBorder="1" applyAlignment="1" applyProtection="1">
      <alignment vertical="center"/>
      <protection/>
    </xf>
    <xf numFmtId="41" fontId="10" fillId="0" borderId="12" xfId="44" applyNumberFormat="1" applyFont="1" applyFill="1" applyBorder="1" applyAlignment="1" applyProtection="1">
      <alignment vertical="center"/>
      <protection/>
    </xf>
    <xf numFmtId="167" fontId="10" fillId="0" borderId="12" xfId="44" applyNumberFormat="1" applyFont="1" applyFill="1" applyBorder="1" applyAlignment="1" applyProtection="1">
      <alignment vertical="center"/>
      <protection/>
    </xf>
    <xf numFmtId="167" fontId="3" fillId="0" borderId="0" xfId="42" applyNumberFormat="1" applyFont="1" applyAlignment="1">
      <alignment vertical="center"/>
    </xf>
    <xf numFmtId="37" fontId="11" fillId="0" borderId="0" xfId="58" applyFont="1" applyFill="1" applyBorder="1" applyAlignment="1">
      <alignment horizontal="center" vertical="center"/>
      <protection/>
    </xf>
    <xf numFmtId="167" fontId="3" fillId="0" borderId="0" xfId="42" applyNumberFormat="1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ill>
        <patternFill>
          <bgColor rgb="FFD3F9D6"/>
        </patternFill>
      </fill>
    </dxf>
    <dxf>
      <fill>
        <patternFill>
          <bgColor rgb="FFD3F9D6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1819275</xdr:colOff>
      <xdr:row>7</xdr:row>
      <xdr:rowOff>19050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62"/>
  <sheetViews>
    <sheetView showGridLines="0" tabSelected="1" zoomScale="90" zoomScaleNormal="90" zoomScalePageLayoutView="0" workbookViewId="0" topLeftCell="A1">
      <selection activeCell="A3" sqref="A3:A7"/>
    </sheetView>
  </sheetViews>
  <sheetFormatPr defaultColWidth="9.140625" defaultRowHeight="12"/>
  <cols>
    <col min="1" max="1" width="43.57421875" style="2" customWidth="1"/>
    <col min="2" max="2" width="1.57421875" style="2" customWidth="1"/>
    <col min="3" max="3" width="13.57421875" style="2" customWidth="1"/>
    <col min="4" max="4" width="1.57421875" style="2" customWidth="1"/>
    <col min="5" max="5" width="14.7109375" style="2" customWidth="1"/>
    <col min="6" max="6" width="1.57421875" style="2" customWidth="1"/>
    <col min="7" max="7" width="13.421875" style="2" customWidth="1"/>
    <col min="8" max="8" width="1.57421875" style="2" customWidth="1"/>
    <col min="9" max="9" width="13.57421875" style="2" customWidth="1"/>
    <col min="10" max="10" width="1.57421875" style="2" customWidth="1"/>
    <col min="11" max="11" width="12.57421875" style="2" customWidth="1"/>
    <col min="12" max="12" width="1.57421875" style="2" customWidth="1"/>
    <col min="13" max="13" width="13.7109375" style="2" customWidth="1"/>
    <col min="14" max="14" width="1.57421875" style="2" customWidth="1"/>
    <col min="15" max="15" width="12.57421875" style="2" customWidth="1"/>
    <col min="16" max="27" width="7.57421875" style="2" customWidth="1"/>
    <col min="28" max="16384" width="9.00390625" style="1" customWidth="1"/>
  </cols>
  <sheetData>
    <row r="1" spans="1:256" ht="12">
      <c r="A1" s="54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s="3" customFormat="1" ht="10.5" customHeight="1">
      <c r="A2" s="54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s="4" customFormat="1" ht="16.5">
      <c r="A3" s="56"/>
      <c r="B3" s="22"/>
      <c r="C3" s="55" t="s">
        <v>104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s="4" customFormat="1" ht="8.25" customHeight="1">
      <c r="A4" s="56"/>
      <c r="B4" s="22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256" s="4" customFormat="1" ht="16.5">
      <c r="A5" s="56"/>
      <c r="B5" s="23"/>
      <c r="C5" s="55" t="s">
        <v>105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s="4" customFormat="1" ht="16.5">
      <c r="A6" s="56"/>
      <c r="B6" s="22"/>
      <c r="C6" s="55" t="s">
        <v>113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s="3" customFormat="1" ht="10.5" customHeight="1">
      <c r="A7" s="5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ht="12">
      <c r="A8" s="54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1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15" ht="13.5">
      <c r="A10" s="35"/>
      <c r="B10" s="35"/>
      <c r="C10" s="35"/>
      <c r="D10" s="35"/>
      <c r="E10" s="35"/>
      <c r="F10" s="35"/>
      <c r="G10" s="35"/>
      <c r="H10" s="35"/>
      <c r="I10" s="36" t="s">
        <v>0</v>
      </c>
      <c r="J10" s="35"/>
      <c r="K10" s="35"/>
      <c r="L10" s="35"/>
      <c r="M10" s="36" t="s">
        <v>1</v>
      </c>
      <c r="N10" s="35"/>
      <c r="O10" s="35"/>
    </row>
    <row r="11" spans="1:15" ht="13.5">
      <c r="A11" s="35"/>
      <c r="B11" s="35"/>
      <c r="C11" s="37" t="s">
        <v>2</v>
      </c>
      <c r="D11" s="38"/>
      <c r="E11" s="37" t="s">
        <v>3</v>
      </c>
      <c r="F11" s="38"/>
      <c r="G11" s="37" t="s">
        <v>4</v>
      </c>
      <c r="H11" s="38"/>
      <c r="I11" s="37" t="s">
        <v>5</v>
      </c>
      <c r="J11" s="38"/>
      <c r="K11" s="37" t="s">
        <v>6</v>
      </c>
      <c r="L11" s="38"/>
      <c r="M11" s="37" t="s">
        <v>7</v>
      </c>
      <c r="N11" s="38"/>
      <c r="O11" s="37" t="s">
        <v>8</v>
      </c>
    </row>
    <row r="12" spans="1:15" ht="13.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27" s="7" customFormat="1" ht="13.5" customHeight="1">
      <c r="A13" s="39" t="s">
        <v>67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7" customFormat="1" ht="13.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7" customFormat="1" ht="13.5" customHeight="1">
      <c r="A15" s="39" t="s">
        <v>75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12" customFormat="1" ht="13.5" customHeight="1">
      <c r="A16" s="29" t="s">
        <v>76</v>
      </c>
      <c r="B16" s="30" t="s">
        <v>9</v>
      </c>
      <c r="C16" s="40">
        <f>SUM(E16:O16)</f>
        <v>53670</v>
      </c>
      <c r="D16" s="29"/>
      <c r="E16" s="40">
        <v>17617</v>
      </c>
      <c r="F16" s="29"/>
      <c r="G16" s="40">
        <v>15297</v>
      </c>
      <c r="H16" s="29"/>
      <c r="I16" s="40">
        <v>20657</v>
      </c>
      <c r="J16" s="29"/>
      <c r="K16" s="40">
        <v>0</v>
      </c>
      <c r="L16" s="29"/>
      <c r="M16" s="40">
        <v>99</v>
      </c>
      <c r="N16" s="29"/>
      <c r="O16" s="40">
        <v>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12" customFormat="1" ht="13.5" customHeight="1">
      <c r="A17" s="29"/>
      <c r="B17" s="30"/>
      <c r="C17" s="41"/>
      <c r="D17" s="29"/>
      <c r="E17" s="41"/>
      <c r="F17" s="29"/>
      <c r="G17" s="41"/>
      <c r="H17" s="29"/>
      <c r="I17" s="41"/>
      <c r="J17" s="29"/>
      <c r="K17" s="41"/>
      <c r="L17" s="29"/>
      <c r="M17" s="41"/>
      <c r="N17" s="29"/>
      <c r="O17" s="41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s="7" customFormat="1" ht="13.5" customHeight="1">
      <c r="A18" s="39" t="s">
        <v>63</v>
      </c>
      <c r="B18" s="42" t="s">
        <v>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7" customFormat="1" ht="13.5" customHeight="1">
      <c r="A19" s="39" t="s">
        <v>26</v>
      </c>
      <c r="B19" s="42" t="s">
        <v>9</v>
      </c>
      <c r="C19" s="29">
        <f>SUM(E19:O19)</f>
        <v>929052</v>
      </c>
      <c r="D19" s="29"/>
      <c r="E19" s="29">
        <v>409526</v>
      </c>
      <c r="F19" s="29"/>
      <c r="G19" s="29">
        <v>48045</v>
      </c>
      <c r="H19" s="29"/>
      <c r="I19" s="29">
        <v>282333</v>
      </c>
      <c r="J19" s="29"/>
      <c r="K19" s="29">
        <v>1592</v>
      </c>
      <c r="L19" s="29"/>
      <c r="M19" s="29">
        <v>187556</v>
      </c>
      <c r="N19" s="29"/>
      <c r="O19" s="29">
        <v>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7" customFormat="1" ht="13.5" customHeight="1">
      <c r="A20" s="39" t="s">
        <v>10</v>
      </c>
      <c r="B20" s="42" t="s">
        <v>9</v>
      </c>
      <c r="C20" s="29">
        <f>SUM(E20:O20)</f>
        <v>2037791</v>
      </c>
      <c r="D20" s="29"/>
      <c r="E20" s="29">
        <v>1274652</v>
      </c>
      <c r="F20" s="29"/>
      <c r="G20" s="29">
        <v>42272</v>
      </c>
      <c r="H20" s="29"/>
      <c r="I20" s="29">
        <v>649709</v>
      </c>
      <c r="J20" s="29"/>
      <c r="K20" s="29">
        <v>21935</v>
      </c>
      <c r="L20" s="29"/>
      <c r="M20" s="29">
        <v>46110</v>
      </c>
      <c r="N20" s="29"/>
      <c r="O20" s="29">
        <v>3113</v>
      </c>
      <c r="P20" s="13"/>
      <c r="Q20" s="13"/>
      <c r="R20" s="13"/>
      <c r="S20" s="13"/>
      <c r="T20" s="13"/>
      <c r="U20" s="13"/>
      <c r="V20" s="13"/>
      <c r="W20" s="13"/>
      <c r="X20" s="5"/>
      <c r="Y20" s="5"/>
      <c r="Z20" s="5"/>
      <c r="AA20" s="5"/>
    </row>
    <row r="21" spans="1:27" s="7" customFormat="1" ht="13.5" customHeight="1">
      <c r="A21" s="39" t="s">
        <v>11</v>
      </c>
      <c r="B21" s="42" t="s">
        <v>9</v>
      </c>
      <c r="C21" s="29">
        <f aca="true" t="shared" si="0" ref="C21:C39">SUM(E21:O21)</f>
        <v>2736613</v>
      </c>
      <c r="D21" s="29"/>
      <c r="E21" s="29">
        <v>765642</v>
      </c>
      <c r="F21" s="29"/>
      <c r="G21" s="29">
        <v>412822</v>
      </c>
      <c r="H21" s="29"/>
      <c r="I21" s="29">
        <v>533424</v>
      </c>
      <c r="J21" s="29"/>
      <c r="K21" s="29">
        <v>35120</v>
      </c>
      <c r="L21" s="29"/>
      <c r="M21" s="29">
        <v>831907</v>
      </c>
      <c r="N21" s="29"/>
      <c r="O21" s="29">
        <v>157698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7" customFormat="1" ht="13.5" customHeight="1">
      <c r="A22" s="39" t="s">
        <v>16</v>
      </c>
      <c r="B22" s="42" t="s">
        <v>9</v>
      </c>
      <c r="C22" s="29">
        <f>SUM(E22:O22)</f>
        <v>1014068</v>
      </c>
      <c r="D22" s="29"/>
      <c r="E22" s="29">
        <v>430656</v>
      </c>
      <c r="F22" s="29"/>
      <c r="G22" s="29">
        <v>50980</v>
      </c>
      <c r="H22" s="29"/>
      <c r="I22" s="29">
        <v>306829</v>
      </c>
      <c r="J22" s="29"/>
      <c r="K22" s="29">
        <v>0</v>
      </c>
      <c r="L22" s="29"/>
      <c r="M22" s="29">
        <v>187859</v>
      </c>
      <c r="N22" s="29"/>
      <c r="O22" s="29">
        <v>37744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7" customFormat="1" ht="13.5" customHeight="1">
      <c r="A23" s="39" t="s">
        <v>91</v>
      </c>
      <c r="B23" s="42" t="s">
        <v>9</v>
      </c>
      <c r="C23" s="29">
        <f t="shared" si="0"/>
        <v>1223486</v>
      </c>
      <c r="D23" s="29"/>
      <c r="E23" s="29">
        <v>525646</v>
      </c>
      <c r="F23" s="29"/>
      <c r="G23" s="29">
        <v>83833</v>
      </c>
      <c r="H23" s="29"/>
      <c r="I23" s="29">
        <v>388346</v>
      </c>
      <c r="J23" s="29"/>
      <c r="K23" s="29">
        <v>238</v>
      </c>
      <c r="L23" s="29"/>
      <c r="M23" s="29">
        <v>200557</v>
      </c>
      <c r="N23" s="29"/>
      <c r="O23" s="29">
        <v>24866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7" customFormat="1" ht="13.5" customHeight="1">
      <c r="A24" s="39" t="s">
        <v>108</v>
      </c>
      <c r="B24" s="42"/>
      <c r="C24" s="29">
        <f t="shared" si="0"/>
        <v>992411</v>
      </c>
      <c r="D24" s="29"/>
      <c r="E24" s="29">
        <v>534759</v>
      </c>
      <c r="F24" s="29"/>
      <c r="G24" s="29">
        <v>69037</v>
      </c>
      <c r="H24" s="29"/>
      <c r="I24" s="29">
        <v>285662</v>
      </c>
      <c r="J24" s="29"/>
      <c r="K24" s="29">
        <v>5940</v>
      </c>
      <c r="L24" s="29"/>
      <c r="M24" s="29">
        <v>89422</v>
      </c>
      <c r="N24" s="29"/>
      <c r="O24" s="29">
        <v>7591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7" customFormat="1" ht="13.5" customHeight="1">
      <c r="A25" s="39" t="s">
        <v>97</v>
      </c>
      <c r="B25" s="42"/>
      <c r="C25" s="29">
        <f>SUM(E25:O25)</f>
        <v>420491</v>
      </c>
      <c r="D25" s="29"/>
      <c r="E25" s="29">
        <v>106659</v>
      </c>
      <c r="F25" s="29"/>
      <c r="G25" s="29">
        <v>122577</v>
      </c>
      <c r="H25" s="29"/>
      <c r="I25" s="29">
        <v>143914</v>
      </c>
      <c r="J25" s="29"/>
      <c r="K25" s="29">
        <v>0</v>
      </c>
      <c r="L25" s="29"/>
      <c r="M25" s="29">
        <v>47341</v>
      </c>
      <c r="N25" s="29"/>
      <c r="O25" s="29">
        <v>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7" customFormat="1" ht="13.5" customHeight="1">
      <c r="A26" s="39" t="s">
        <v>17</v>
      </c>
      <c r="B26" s="42" t="s">
        <v>9</v>
      </c>
      <c r="C26" s="29">
        <f t="shared" si="0"/>
        <v>748307</v>
      </c>
      <c r="D26" s="29"/>
      <c r="E26" s="29">
        <v>142430</v>
      </c>
      <c r="F26" s="29"/>
      <c r="G26" s="29">
        <v>244171</v>
      </c>
      <c r="H26" s="29"/>
      <c r="I26" s="29">
        <v>245198</v>
      </c>
      <c r="J26" s="29"/>
      <c r="K26" s="29">
        <v>4</v>
      </c>
      <c r="L26" s="29"/>
      <c r="M26" s="29">
        <v>113950</v>
      </c>
      <c r="N26" s="29"/>
      <c r="O26" s="29">
        <v>2554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7" customFormat="1" ht="13.5" customHeight="1">
      <c r="A27" s="39" t="s">
        <v>18</v>
      </c>
      <c r="B27" s="42" t="s">
        <v>9</v>
      </c>
      <c r="C27" s="29">
        <f t="shared" si="0"/>
        <v>395725</v>
      </c>
      <c r="D27" s="29"/>
      <c r="E27" s="29">
        <v>170618</v>
      </c>
      <c r="F27" s="29"/>
      <c r="G27" s="29">
        <v>39902</v>
      </c>
      <c r="H27" s="29"/>
      <c r="I27" s="29">
        <v>135018</v>
      </c>
      <c r="J27" s="29"/>
      <c r="K27" s="29">
        <v>235</v>
      </c>
      <c r="L27" s="29"/>
      <c r="M27" s="29">
        <v>49952</v>
      </c>
      <c r="N27" s="29"/>
      <c r="O27" s="29"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7" customFormat="1" ht="13.5" customHeight="1">
      <c r="A28" s="39" t="s">
        <v>27</v>
      </c>
      <c r="B28" s="42" t="s">
        <v>9</v>
      </c>
      <c r="C28" s="29">
        <f t="shared" si="0"/>
        <v>114062</v>
      </c>
      <c r="D28" s="29"/>
      <c r="E28" s="29">
        <v>54630</v>
      </c>
      <c r="F28" s="29"/>
      <c r="G28" s="29">
        <v>9975</v>
      </c>
      <c r="H28" s="29"/>
      <c r="I28" s="29">
        <v>42680</v>
      </c>
      <c r="J28" s="29"/>
      <c r="K28" s="29">
        <v>53</v>
      </c>
      <c r="L28" s="29"/>
      <c r="M28" s="29">
        <v>6724</v>
      </c>
      <c r="N28" s="29"/>
      <c r="O28" s="29"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s="7" customFormat="1" ht="13.5" customHeight="1">
      <c r="A29" s="39" t="s">
        <v>12</v>
      </c>
      <c r="B29" s="42" t="s">
        <v>9</v>
      </c>
      <c r="C29" s="29">
        <f t="shared" si="0"/>
        <v>2442582</v>
      </c>
      <c r="D29" s="29"/>
      <c r="E29" s="29">
        <v>479888</v>
      </c>
      <c r="F29" s="29"/>
      <c r="G29" s="29">
        <v>915846</v>
      </c>
      <c r="H29" s="29"/>
      <c r="I29" s="29">
        <v>818098</v>
      </c>
      <c r="J29" s="29"/>
      <c r="K29" s="29">
        <v>499</v>
      </c>
      <c r="L29" s="29"/>
      <c r="M29" s="29">
        <v>162229</v>
      </c>
      <c r="N29" s="29"/>
      <c r="O29" s="29">
        <v>66022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s="7" customFormat="1" ht="13.5" customHeight="1">
      <c r="A30" s="39" t="s">
        <v>19</v>
      </c>
      <c r="B30" s="42" t="s">
        <v>9</v>
      </c>
      <c r="C30" s="29">
        <f>SUM(E30:O30)</f>
        <v>1370865</v>
      </c>
      <c r="D30" s="29"/>
      <c r="E30" s="29">
        <v>345865</v>
      </c>
      <c r="F30" s="29"/>
      <c r="G30" s="29">
        <v>230646</v>
      </c>
      <c r="H30" s="29"/>
      <c r="I30" s="29">
        <v>367755</v>
      </c>
      <c r="J30" s="29"/>
      <c r="K30" s="29">
        <v>1868</v>
      </c>
      <c r="L30" s="29"/>
      <c r="M30" s="29">
        <v>360860</v>
      </c>
      <c r="N30" s="29"/>
      <c r="O30" s="29">
        <v>63871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s="7" customFormat="1" ht="13.5" customHeight="1">
      <c r="A31" s="39" t="s">
        <v>68</v>
      </c>
      <c r="B31" s="42" t="s">
        <v>9</v>
      </c>
      <c r="C31" s="29">
        <f t="shared" si="0"/>
        <v>930894</v>
      </c>
      <c r="D31" s="29"/>
      <c r="E31" s="29">
        <v>285411</v>
      </c>
      <c r="F31" s="29"/>
      <c r="G31" s="29">
        <v>28901</v>
      </c>
      <c r="H31" s="29"/>
      <c r="I31" s="29">
        <v>200487</v>
      </c>
      <c r="J31" s="29"/>
      <c r="K31" s="29">
        <v>22120</v>
      </c>
      <c r="L31" s="29"/>
      <c r="M31" s="29">
        <v>359335</v>
      </c>
      <c r="N31" s="29"/>
      <c r="O31" s="29">
        <v>34640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s="7" customFormat="1" ht="13.5" customHeight="1">
      <c r="A32" s="39" t="s">
        <v>13</v>
      </c>
      <c r="B32" s="42" t="s">
        <v>9</v>
      </c>
      <c r="C32" s="29">
        <f t="shared" si="0"/>
        <v>2035128</v>
      </c>
      <c r="D32" s="29"/>
      <c r="E32" s="29">
        <v>1108503</v>
      </c>
      <c r="F32" s="29"/>
      <c r="G32" s="29">
        <v>107335</v>
      </c>
      <c r="H32" s="29"/>
      <c r="I32" s="29">
        <v>614297</v>
      </c>
      <c r="J32" s="29"/>
      <c r="K32" s="29">
        <v>11191</v>
      </c>
      <c r="L32" s="29"/>
      <c r="M32" s="29">
        <v>146229</v>
      </c>
      <c r="N32" s="29"/>
      <c r="O32" s="29">
        <v>47573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7" customFormat="1" ht="13.5" customHeight="1">
      <c r="A33" s="39" t="s">
        <v>65</v>
      </c>
      <c r="B33" s="42"/>
      <c r="C33" s="29">
        <f t="shared" si="0"/>
        <v>165140</v>
      </c>
      <c r="D33" s="29"/>
      <c r="E33" s="29">
        <v>96545</v>
      </c>
      <c r="F33" s="29"/>
      <c r="G33" s="29">
        <v>2332</v>
      </c>
      <c r="H33" s="29"/>
      <c r="I33" s="29">
        <v>52751</v>
      </c>
      <c r="J33" s="29"/>
      <c r="K33" s="29">
        <v>0</v>
      </c>
      <c r="L33" s="29"/>
      <c r="M33" s="29">
        <v>13512</v>
      </c>
      <c r="N33" s="29"/>
      <c r="O33" s="29">
        <v>0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s="7" customFormat="1" ht="13.5" customHeight="1">
      <c r="A34" s="39" t="s">
        <v>28</v>
      </c>
      <c r="B34" s="42" t="s">
        <v>9</v>
      </c>
      <c r="C34" s="29">
        <f t="shared" si="0"/>
        <v>1451858</v>
      </c>
      <c r="D34" s="29"/>
      <c r="E34" s="29">
        <v>847653</v>
      </c>
      <c r="F34" s="29"/>
      <c r="G34" s="29">
        <v>23459</v>
      </c>
      <c r="H34" s="29"/>
      <c r="I34" s="29">
        <v>468904</v>
      </c>
      <c r="J34" s="29"/>
      <c r="K34" s="29">
        <v>5177</v>
      </c>
      <c r="L34" s="29"/>
      <c r="M34" s="29">
        <v>96861</v>
      </c>
      <c r="N34" s="29"/>
      <c r="O34" s="29">
        <v>9804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s="7" customFormat="1" ht="13.5" customHeight="1">
      <c r="A35" s="39" t="s">
        <v>20</v>
      </c>
      <c r="B35" s="42" t="s">
        <v>9</v>
      </c>
      <c r="C35" s="29">
        <f t="shared" si="0"/>
        <v>797501</v>
      </c>
      <c r="D35" s="29"/>
      <c r="E35" s="29">
        <v>225687</v>
      </c>
      <c r="F35" s="29"/>
      <c r="G35" s="29">
        <v>208361</v>
      </c>
      <c r="H35" s="29"/>
      <c r="I35" s="29">
        <v>273699</v>
      </c>
      <c r="J35" s="29"/>
      <c r="K35" s="29">
        <v>0</v>
      </c>
      <c r="L35" s="29"/>
      <c r="M35" s="29">
        <v>86130</v>
      </c>
      <c r="N35" s="29"/>
      <c r="O35" s="29">
        <v>3624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s="7" customFormat="1" ht="13.5" customHeight="1">
      <c r="A36" s="39" t="s">
        <v>66</v>
      </c>
      <c r="B36" s="42"/>
      <c r="C36" s="29">
        <f t="shared" si="0"/>
        <v>1422742</v>
      </c>
      <c r="D36" s="29"/>
      <c r="E36" s="29">
        <v>435119</v>
      </c>
      <c r="F36" s="29"/>
      <c r="G36" s="29">
        <v>208017</v>
      </c>
      <c r="H36" s="29"/>
      <c r="I36" s="29">
        <v>408196</v>
      </c>
      <c r="J36" s="29"/>
      <c r="K36" s="29">
        <v>3429</v>
      </c>
      <c r="L36" s="29"/>
      <c r="M36" s="29">
        <v>367981</v>
      </c>
      <c r="N36" s="29"/>
      <c r="O36" s="29">
        <v>0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s="7" customFormat="1" ht="13.5" customHeight="1">
      <c r="A37" s="39" t="s">
        <v>51</v>
      </c>
      <c r="B37" s="42"/>
      <c r="C37" s="29">
        <f t="shared" si="0"/>
        <v>512674</v>
      </c>
      <c r="D37" s="29"/>
      <c r="E37" s="29">
        <v>250711</v>
      </c>
      <c r="F37" s="29"/>
      <c r="G37" s="29">
        <v>64400</v>
      </c>
      <c r="H37" s="29"/>
      <c r="I37" s="29">
        <v>144355</v>
      </c>
      <c r="J37" s="29"/>
      <c r="K37" s="29">
        <v>12621</v>
      </c>
      <c r="L37" s="29"/>
      <c r="M37" s="29">
        <v>40587</v>
      </c>
      <c r="N37" s="29"/>
      <c r="O37" s="29">
        <v>0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s="7" customFormat="1" ht="13.5" customHeight="1">
      <c r="A38" s="39" t="s">
        <v>109</v>
      </c>
      <c r="B38" s="42"/>
      <c r="C38" s="29">
        <f t="shared" si="0"/>
        <v>1098799</v>
      </c>
      <c r="D38" s="29"/>
      <c r="E38" s="29">
        <v>341768</v>
      </c>
      <c r="F38" s="29"/>
      <c r="G38" s="29">
        <v>199725</v>
      </c>
      <c r="H38" s="29"/>
      <c r="I38" s="29">
        <v>344706</v>
      </c>
      <c r="J38" s="29"/>
      <c r="K38" s="29">
        <v>592</v>
      </c>
      <c r="L38" s="29"/>
      <c r="M38" s="29">
        <v>212008</v>
      </c>
      <c r="N38" s="29"/>
      <c r="O38" s="29">
        <v>0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s="7" customFormat="1" ht="13.5" customHeight="1">
      <c r="A39" s="39" t="s">
        <v>44</v>
      </c>
      <c r="B39" s="42" t="s">
        <v>9</v>
      </c>
      <c r="C39" s="29">
        <f t="shared" si="0"/>
        <v>948542</v>
      </c>
      <c r="D39" s="29"/>
      <c r="E39" s="29">
        <v>262796</v>
      </c>
      <c r="F39" s="29"/>
      <c r="G39" s="29">
        <v>213523</v>
      </c>
      <c r="H39" s="29"/>
      <c r="I39" s="29">
        <v>326234</v>
      </c>
      <c r="J39" s="29"/>
      <c r="K39" s="29">
        <v>0</v>
      </c>
      <c r="L39" s="29"/>
      <c r="M39" s="29">
        <v>145989</v>
      </c>
      <c r="N39" s="29"/>
      <c r="O39" s="29">
        <v>0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s="7" customFormat="1" ht="13.5" customHeight="1">
      <c r="A40" s="39" t="s">
        <v>21</v>
      </c>
      <c r="B40" s="42" t="s">
        <v>9</v>
      </c>
      <c r="C40" s="29">
        <f aca="true" t="shared" si="1" ref="C40:C50">SUM(E40:O40)</f>
        <v>1010674</v>
      </c>
      <c r="D40" s="29"/>
      <c r="E40" s="29">
        <v>310640</v>
      </c>
      <c r="F40" s="29"/>
      <c r="G40" s="29">
        <v>177145</v>
      </c>
      <c r="H40" s="29"/>
      <c r="I40" s="29">
        <v>306141</v>
      </c>
      <c r="J40" s="29"/>
      <c r="K40" s="29">
        <v>0</v>
      </c>
      <c r="L40" s="29"/>
      <c r="M40" s="29">
        <v>166351</v>
      </c>
      <c r="N40" s="29"/>
      <c r="O40" s="29">
        <v>50397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s="7" customFormat="1" ht="13.5" customHeight="1">
      <c r="A41" s="39" t="s">
        <v>29</v>
      </c>
      <c r="B41" s="42" t="s">
        <v>9</v>
      </c>
      <c r="C41" s="29">
        <f t="shared" si="1"/>
        <v>146697</v>
      </c>
      <c r="D41" s="29"/>
      <c r="E41" s="29">
        <v>79687</v>
      </c>
      <c r="F41" s="29"/>
      <c r="G41" s="29">
        <v>6828</v>
      </c>
      <c r="H41" s="29"/>
      <c r="I41" s="29">
        <v>54296</v>
      </c>
      <c r="J41" s="29"/>
      <c r="K41" s="29">
        <v>0</v>
      </c>
      <c r="L41" s="29"/>
      <c r="M41" s="29">
        <v>5886</v>
      </c>
      <c r="N41" s="29"/>
      <c r="O41" s="29">
        <v>0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s="7" customFormat="1" ht="13.5" customHeight="1">
      <c r="A42" s="39" t="s">
        <v>30</v>
      </c>
      <c r="B42" s="42" t="s">
        <v>9</v>
      </c>
      <c r="C42" s="29">
        <f t="shared" si="1"/>
        <v>111636</v>
      </c>
      <c r="D42" s="29"/>
      <c r="E42" s="29">
        <v>55000</v>
      </c>
      <c r="F42" s="29"/>
      <c r="G42" s="29">
        <v>8544</v>
      </c>
      <c r="H42" s="29"/>
      <c r="I42" s="29">
        <v>39925</v>
      </c>
      <c r="J42" s="29"/>
      <c r="K42" s="29">
        <v>141</v>
      </c>
      <c r="L42" s="29"/>
      <c r="M42" s="29">
        <v>8026</v>
      </c>
      <c r="N42" s="29"/>
      <c r="O42" s="29">
        <v>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s="7" customFormat="1" ht="13.5" customHeight="1">
      <c r="A43" s="39" t="s">
        <v>114</v>
      </c>
      <c r="B43" s="42" t="s">
        <v>9</v>
      </c>
      <c r="C43" s="29">
        <f t="shared" si="1"/>
        <v>86</v>
      </c>
      <c r="D43" s="29"/>
      <c r="E43" s="29">
        <v>0</v>
      </c>
      <c r="F43" s="29"/>
      <c r="G43" s="29">
        <v>0</v>
      </c>
      <c r="H43" s="29"/>
      <c r="I43" s="29">
        <v>0</v>
      </c>
      <c r="J43" s="29"/>
      <c r="K43" s="29">
        <v>0</v>
      </c>
      <c r="L43" s="29"/>
      <c r="M43" s="29">
        <v>86</v>
      </c>
      <c r="N43" s="29"/>
      <c r="O43" s="29">
        <v>0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s="7" customFormat="1" ht="13.5" customHeight="1">
      <c r="A44" s="39" t="s">
        <v>22</v>
      </c>
      <c r="B44" s="42"/>
      <c r="C44" s="29">
        <f t="shared" si="1"/>
        <v>479552</v>
      </c>
      <c r="D44" s="29"/>
      <c r="E44" s="29">
        <v>190020</v>
      </c>
      <c r="F44" s="29"/>
      <c r="G44" s="29">
        <v>53569</v>
      </c>
      <c r="H44" s="29"/>
      <c r="I44" s="29">
        <v>139970</v>
      </c>
      <c r="J44" s="29"/>
      <c r="K44" s="29">
        <v>193</v>
      </c>
      <c r="L44" s="29"/>
      <c r="M44" s="29">
        <v>92322</v>
      </c>
      <c r="N44" s="29"/>
      <c r="O44" s="29">
        <v>3478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s="7" customFormat="1" ht="13.5" customHeight="1">
      <c r="A45" s="39" t="s">
        <v>98</v>
      </c>
      <c r="B45" s="42" t="s">
        <v>9</v>
      </c>
      <c r="C45" s="29">
        <f t="shared" si="1"/>
        <v>2232974</v>
      </c>
      <c r="D45" s="29"/>
      <c r="E45" s="29">
        <v>1175038</v>
      </c>
      <c r="F45" s="29"/>
      <c r="G45" s="29">
        <v>121496</v>
      </c>
      <c r="H45" s="29"/>
      <c r="I45" s="29">
        <v>573734</v>
      </c>
      <c r="J45" s="29"/>
      <c r="K45" s="29">
        <v>28200</v>
      </c>
      <c r="L45" s="29"/>
      <c r="M45" s="29">
        <v>231317</v>
      </c>
      <c r="N45" s="29"/>
      <c r="O45" s="29">
        <v>103189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s="7" customFormat="1" ht="13.5" customHeight="1">
      <c r="A46" s="39" t="s">
        <v>14</v>
      </c>
      <c r="B46" s="42" t="s">
        <v>9</v>
      </c>
      <c r="C46" s="29">
        <f t="shared" si="1"/>
        <v>804209</v>
      </c>
      <c r="D46" s="29"/>
      <c r="E46" s="29">
        <v>488329</v>
      </c>
      <c r="F46" s="29"/>
      <c r="G46" s="29">
        <v>23826</v>
      </c>
      <c r="H46" s="29"/>
      <c r="I46" s="29">
        <v>201476</v>
      </c>
      <c r="J46" s="29"/>
      <c r="K46" s="29">
        <v>5790</v>
      </c>
      <c r="L46" s="29"/>
      <c r="M46" s="29">
        <v>81476</v>
      </c>
      <c r="N46" s="29"/>
      <c r="O46" s="29">
        <v>3312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s="7" customFormat="1" ht="13.5" customHeight="1">
      <c r="A47" s="39" t="s">
        <v>23</v>
      </c>
      <c r="B47" s="42"/>
      <c r="C47" s="29">
        <f t="shared" si="1"/>
        <v>1372847</v>
      </c>
      <c r="D47" s="29"/>
      <c r="E47" s="29">
        <v>335744</v>
      </c>
      <c r="F47" s="29"/>
      <c r="G47" s="29">
        <v>284944</v>
      </c>
      <c r="H47" s="29"/>
      <c r="I47" s="29">
        <v>389539</v>
      </c>
      <c r="J47" s="29"/>
      <c r="K47" s="29">
        <v>96</v>
      </c>
      <c r="L47" s="29"/>
      <c r="M47" s="29">
        <v>362524</v>
      </c>
      <c r="N47" s="29"/>
      <c r="O47" s="29">
        <v>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s="7" customFormat="1" ht="13.5" customHeight="1">
      <c r="A48" s="39" t="s">
        <v>110</v>
      </c>
      <c r="B48" s="42"/>
      <c r="C48" s="29">
        <f t="shared" si="1"/>
        <v>2570502</v>
      </c>
      <c r="D48" s="29"/>
      <c r="E48" s="29">
        <v>1456426</v>
      </c>
      <c r="F48" s="29"/>
      <c r="G48" s="29">
        <v>88358</v>
      </c>
      <c r="H48" s="29"/>
      <c r="I48" s="29">
        <v>732688</v>
      </c>
      <c r="J48" s="29"/>
      <c r="K48" s="29">
        <v>35382</v>
      </c>
      <c r="L48" s="29"/>
      <c r="M48" s="29">
        <v>205328</v>
      </c>
      <c r="N48" s="29"/>
      <c r="O48" s="29">
        <v>52320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s="7" customFormat="1" ht="13.5" customHeight="1">
      <c r="A49" s="39" t="s">
        <v>24</v>
      </c>
      <c r="B49" s="42" t="s">
        <v>9</v>
      </c>
      <c r="C49" s="29">
        <f t="shared" si="1"/>
        <v>1828109</v>
      </c>
      <c r="D49" s="29"/>
      <c r="E49" s="29">
        <v>632212</v>
      </c>
      <c r="F49" s="29"/>
      <c r="G49" s="29">
        <v>371868</v>
      </c>
      <c r="H49" s="29"/>
      <c r="I49" s="29">
        <v>646062</v>
      </c>
      <c r="J49" s="29"/>
      <c r="K49" s="29">
        <v>0</v>
      </c>
      <c r="L49" s="29"/>
      <c r="M49" s="29">
        <v>172452</v>
      </c>
      <c r="N49" s="29"/>
      <c r="O49" s="29">
        <v>5515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s="7" customFormat="1" ht="13.5" customHeight="1">
      <c r="A50" s="39" t="s">
        <v>25</v>
      </c>
      <c r="B50" s="42" t="s">
        <v>9</v>
      </c>
      <c r="C50" s="29">
        <f t="shared" si="1"/>
        <v>2248629</v>
      </c>
      <c r="D50" s="29"/>
      <c r="E50" s="29">
        <v>397125</v>
      </c>
      <c r="F50" s="29"/>
      <c r="G50" s="29">
        <v>408970</v>
      </c>
      <c r="H50" s="29"/>
      <c r="I50" s="29">
        <v>490919</v>
      </c>
      <c r="J50" s="29"/>
      <c r="K50" s="29">
        <v>929</v>
      </c>
      <c r="L50" s="29"/>
      <c r="M50" s="29">
        <v>879961</v>
      </c>
      <c r="N50" s="29"/>
      <c r="O50" s="29">
        <v>70725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s="7" customFormat="1" ht="13.5" customHeight="1">
      <c r="A51" s="39" t="s">
        <v>31</v>
      </c>
      <c r="B51" s="42" t="s">
        <v>9</v>
      </c>
      <c r="C51" s="29">
        <f aca="true" t="shared" si="2" ref="C51:C56">SUM(E51:O51)</f>
        <v>126701</v>
      </c>
      <c r="D51" s="29"/>
      <c r="E51" s="29">
        <v>50000</v>
      </c>
      <c r="F51" s="29"/>
      <c r="G51" s="29">
        <v>20891</v>
      </c>
      <c r="H51" s="29"/>
      <c r="I51" s="29">
        <v>50806</v>
      </c>
      <c r="J51" s="29"/>
      <c r="K51" s="29">
        <v>1036</v>
      </c>
      <c r="L51" s="29"/>
      <c r="M51" s="29">
        <v>3968</v>
      </c>
      <c r="N51" s="29"/>
      <c r="O51" s="29">
        <v>0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s="7" customFormat="1" ht="13.5" customHeight="1">
      <c r="A52" s="39" t="s">
        <v>32</v>
      </c>
      <c r="B52" s="42" t="s">
        <v>9</v>
      </c>
      <c r="C52" s="29">
        <f t="shared" si="2"/>
        <v>126060</v>
      </c>
      <c r="D52" s="29"/>
      <c r="E52" s="29">
        <v>73618</v>
      </c>
      <c r="F52" s="29"/>
      <c r="G52" s="29">
        <v>0</v>
      </c>
      <c r="H52" s="29"/>
      <c r="I52" s="29">
        <v>46202</v>
      </c>
      <c r="J52" s="29"/>
      <c r="K52" s="29">
        <v>0</v>
      </c>
      <c r="L52" s="29"/>
      <c r="M52" s="29">
        <v>6240</v>
      </c>
      <c r="N52" s="29"/>
      <c r="O52" s="29">
        <v>0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s="7" customFormat="1" ht="13.5" customHeight="1">
      <c r="A53" s="39" t="s">
        <v>111</v>
      </c>
      <c r="B53" s="42" t="s">
        <v>9</v>
      </c>
      <c r="C53" s="29">
        <f t="shared" si="2"/>
        <v>1063694</v>
      </c>
      <c r="D53" s="29"/>
      <c r="E53" s="29">
        <v>257891</v>
      </c>
      <c r="F53" s="29"/>
      <c r="G53" s="29">
        <v>292771</v>
      </c>
      <c r="H53" s="29"/>
      <c r="I53" s="29">
        <v>348739</v>
      </c>
      <c r="J53" s="29"/>
      <c r="K53" s="29">
        <v>145</v>
      </c>
      <c r="L53" s="29"/>
      <c r="M53" s="29">
        <v>163087</v>
      </c>
      <c r="N53" s="29"/>
      <c r="O53" s="29">
        <v>1061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s="7" customFormat="1" ht="13.5" customHeight="1">
      <c r="A54" s="39" t="s">
        <v>90</v>
      </c>
      <c r="B54" s="42" t="s">
        <v>9</v>
      </c>
      <c r="C54" s="29">
        <f t="shared" si="2"/>
        <v>812399</v>
      </c>
      <c r="D54" s="29"/>
      <c r="E54" s="29">
        <v>218009</v>
      </c>
      <c r="F54" s="29"/>
      <c r="G54" s="29">
        <v>179551</v>
      </c>
      <c r="H54" s="29"/>
      <c r="I54" s="29">
        <v>249826</v>
      </c>
      <c r="J54" s="29"/>
      <c r="K54" s="29">
        <v>50</v>
      </c>
      <c r="L54" s="29"/>
      <c r="M54" s="29">
        <v>154821</v>
      </c>
      <c r="N54" s="29"/>
      <c r="O54" s="29">
        <v>10142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s="7" customFormat="1" ht="13.5" customHeight="1">
      <c r="A55" s="39" t="s">
        <v>15</v>
      </c>
      <c r="B55" s="42" t="s">
        <v>9</v>
      </c>
      <c r="C55" s="31">
        <f t="shared" si="2"/>
        <v>1174904</v>
      </c>
      <c r="D55" s="29"/>
      <c r="E55" s="31">
        <v>521518</v>
      </c>
      <c r="F55" s="29"/>
      <c r="G55" s="31">
        <v>113877</v>
      </c>
      <c r="H55" s="29"/>
      <c r="I55" s="31">
        <v>398849</v>
      </c>
      <c r="J55" s="29"/>
      <c r="K55" s="31">
        <v>103</v>
      </c>
      <c r="L55" s="29"/>
      <c r="M55" s="31">
        <v>116355</v>
      </c>
      <c r="N55" s="29"/>
      <c r="O55" s="31">
        <v>24202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s="7" customFormat="1" ht="13.5" customHeight="1">
      <c r="A56" s="39" t="s">
        <v>73</v>
      </c>
      <c r="B56" s="42" t="s">
        <v>9</v>
      </c>
      <c r="C56" s="31">
        <f t="shared" si="2"/>
        <v>39898404</v>
      </c>
      <c r="D56" s="29"/>
      <c r="E56" s="31">
        <f>SUM(E19:E55)</f>
        <v>15336421</v>
      </c>
      <c r="F56" s="29"/>
      <c r="G56" s="31">
        <f>SUM(G19:G55)</f>
        <v>5478797</v>
      </c>
      <c r="H56" s="29"/>
      <c r="I56" s="32">
        <f>SUM(I19:I55)</f>
        <v>11701767</v>
      </c>
      <c r="J56" s="29"/>
      <c r="K56" s="31">
        <f>SUM(K19:K55)</f>
        <v>194679</v>
      </c>
      <c r="L56" s="29"/>
      <c r="M56" s="31">
        <f>SUM(M19:M55)</f>
        <v>6403299</v>
      </c>
      <c r="N56" s="29"/>
      <c r="O56" s="32">
        <f>SUM(O19:O55)</f>
        <v>783441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s="7" customFormat="1" ht="13.5" customHeight="1">
      <c r="A57" s="39"/>
      <c r="B57" s="4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s="7" customFormat="1" ht="13.5" customHeight="1">
      <c r="A58" s="39" t="s">
        <v>60</v>
      </c>
      <c r="B58" s="42" t="s">
        <v>9</v>
      </c>
      <c r="C58" s="31">
        <f>SUM(E58:O58)</f>
        <v>39952074</v>
      </c>
      <c r="D58" s="29"/>
      <c r="E58" s="31">
        <f>SUM(E56,E16)</f>
        <v>15354038</v>
      </c>
      <c r="F58" s="29"/>
      <c r="G58" s="31">
        <f>SUM(G56,G16)</f>
        <v>5494094</v>
      </c>
      <c r="H58" s="29"/>
      <c r="I58" s="31">
        <f>SUM(I56,I16)</f>
        <v>11722424</v>
      </c>
      <c r="J58" s="29"/>
      <c r="K58" s="31">
        <f>SUM(K56,K16)</f>
        <v>194679</v>
      </c>
      <c r="L58" s="29"/>
      <c r="M58" s="31">
        <f>SUM(M56,M16:M16)</f>
        <v>6403398</v>
      </c>
      <c r="N58" s="29"/>
      <c r="O58" s="31">
        <f>SUM(O56,O16)</f>
        <v>783441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s="7" customFormat="1" ht="13.5" customHeight="1">
      <c r="A59" s="39"/>
      <c r="B59" s="42" t="s">
        <v>9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s="7" customFormat="1" ht="13.5" customHeight="1">
      <c r="A60" s="39" t="s">
        <v>77</v>
      </c>
      <c r="B60" s="42" t="s">
        <v>9</v>
      </c>
      <c r="C60" s="29" t="s">
        <v>9</v>
      </c>
      <c r="D60" s="29"/>
      <c r="E60" s="29" t="s">
        <v>9</v>
      </c>
      <c r="F60" s="29" t="s">
        <v>9</v>
      </c>
      <c r="G60" s="29" t="s">
        <v>9</v>
      </c>
      <c r="H60" s="29" t="s">
        <v>9</v>
      </c>
      <c r="I60" s="29" t="s">
        <v>9</v>
      </c>
      <c r="J60" s="29" t="s">
        <v>9</v>
      </c>
      <c r="K60" s="29" t="s">
        <v>9</v>
      </c>
      <c r="L60" s="29" t="s">
        <v>9</v>
      </c>
      <c r="M60" s="29" t="s">
        <v>9</v>
      </c>
      <c r="N60" s="29" t="s">
        <v>9</v>
      </c>
      <c r="O60" s="29" t="s">
        <v>9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s="7" customFormat="1" ht="13.5" customHeight="1">
      <c r="A61" s="39" t="s">
        <v>33</v>
      </c>
      <c r="B61" s="42" t="s">
        <v>9</v>
      </c>
      <c r="C61" s="29">
        <f aca="true" t="shared" si="3" ref="C61:C71">SUM(E61:O61)</f>
        <v>2415417</v>
      </c>
      <c r="D61" s="29"/>
      <c r="E61" s="29">
        <v>998239</v>
      </c>
      <c r="F61" s="29"/>
      <c r="G61" s="29">
        <v>126179</v>
      </c>
      <c r="H61" s="29"/>
      <c r="I61" s="29">
        <v>633140</v>
      </c>
      <c r="J61" s="29"/>
      <c r="K61" s="29">
        <v>95371</v>
      </c>
      <c r="L61" s="29"/>
      <c r="M61" s="29">
        <v>562488</v>
      </c>
      <c r="N61" s="29"/>
      <c r="O61" s="29">
        <v>0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s="7" customFormat="1" ht="13.5" customHeight="1">
      <c r="A62" s="39" t="s">
        <v>10</v>
      </c>
      <c r="B62" s="42" t="s">
        <v>9</v>
      </c>
      <c r="C62" s="29">
        <f t="shared" si="3"/>
        <v>842049</v>
      </c>
      <c r="D62" s="29"/>
      <c r="E62" s="29">
        <v>461480</v>
      </c>
      <c r="F62" s="29"/>
      <c r="G62" s="29">
        <v>67035</v>
      </c>
      <c r="H62" s="29"/>
      <c r="I62" s="29">
        <v>278343</v>
      </c>
      <c r="J62" s="29"/>
      <c r="K62" s="29">
        <v>4107</v>
      </c>
      <c r="L62" s="29"/>
      <c r="M62" s="29">
        <v>27984</v>
      </c>
      <c r="N62" s="29"/>
      <c r="O62" s="29">
        <v>3100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s="7" customFormat="1" ht="13.5" customHeight="1">
      <c r="A63" s="39" t="s">
        <v>52</v>
      </c>
      <c r="B63" s="42" t="s">
        <v>9</v>
      </c>
      <c r="C63" s="29">
        <f t="shared" si="3"/>
        <v>845709</v>
      </c>
      <c r="D63" s="29"/>
      <c r="E63" s="29">
        <v>478319</v>
      </c>
      <c r="F63" s="29"/>
      <c r="G63" s="29">
        <v>37691</v>
      </c>
      <c r="H63" s="29"/>
      <c r="I63" s="29">
        <v>262569</v>
      </c>
      <c r="J63" s="29"/>
      <c r="K63" s="29">
        <v>5500</v>
      </c>
      <c r="L63" s="29"/>
      <c r="M63" s="29">
        <v>61630</v>
      </c>
      <c r="N63" s="29"/>
      <c r="O63" s="29">
        <v>0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s="7" customFormat="1" ht="13.5" customHeight="1">
      <c r="A64" s="39" t="s">
        <v>34</v>
      </c>
      <c r="B64" s="42" t="s">
        <v>9</v>
      </c>
      <c r="C64" s="33">
        <f t="shared" si="3"/>
        <v>168168</v>
      </c>
      <c r="D64" s="29"/>
      <c r="E64" s="33">
        <v>94206</v>
      </c>
      <c r="F64" s="29"/>
      <c r="G64" s="33">
        <v>6025</v>
      </c>
      <c r="H64" s="29"/>
      <c r="I64" s="33">
        <v>59281</v>
      </c>
      <c r="J64" s="29"/>
      <c r="K64" s="33">
        <v>401</v>
      </c>
      <c r="L64" s="29"/>
      <c r="M64" s="33">
        <v>8255</v>
      </c>
      <c r="N64" s="29"/>
      <c r="O64" s="33">
        <v>0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s="7" customFormat="1" ht="13.5" customHeight="1">
      <c r="A65" s="39" t="s">
        <v>91</v>
      </c>
      <c r="B65" s="42" t="s">
        <v>9</v>
      </c>
      <c r="C65" s="33">
        <f t="shared" si="3"/>
        <v>104591</v>
      </c>
      <c r="D65" s="33"/>
      <c r="E65" s="33">
        <v>62356</v>
      </c>
      <c r="F65" s="33"/>
      <c r="G65" s="33">
        <v>0</v>
      </c>
      <c r="H65" s="33"/>
      <c r="I65" s="33">
        <v>39134</v>
      </c>
      <c r="J65" s="33"/>
      <c r="K65" s="33">
        <v>3101</v>
      </c>
      <c r="L65" s="33"/>
      <c r="M65" s="33">
        <v>0</v>
      </c>
      <c r="N65" s="33"/>
      <c r="O65" s="33">
        <v>0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s="7" customFormat="1" ht="13.5" customHeight="1">
      <c r="A66" s="39" t="s">
        <v>108</v>
      </c>
      <c r="B66" s="42"/>
      <c r="C66" s="33">
        <f t="shared" si="3"/>
        <v>580259</v>
      </c>
      <c r="D66" s="33"/>
      <c r="E66" s="33">
        <v>326384</v>
      </c>
      <c r="F66" s="33"/>
      <c r="G66" s="33">
        <v>15225</v>
      </c>
      <c r="H66" s="33"/>
      <c r="I66" s="33">
        <v>203724</v>
      </c>
      <c r="J66" s="33"/>
      <c r="K66" s="33">
        <v>780</v>
      </c>
      <c r="L66" s="33"/>
      <c r="M66" s="33">
        <v>32146</v>
      </c>
      <c r="N66" s="33"/>
      <c r="O66" s="33">
        <v>2000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s="7" customFormat="1" ht="13.5" customHeight="1">
      <c r="A67" s="39" t="s">
        <v>97</v>
      </c>
      <c r="B67" s="42"/>
      <c r="C67" s="33">
        <f t="shared" si="3"/>
        <v>193026</v>
      </c>
      <c r="D67" s="33"/>
      <c r="E67" s="33">
        <v>129795</v>
      </c>
      <c r="F67" s="33"/>
      <c r="G67" s="33">
        <v>0</v>
      </c>
      <c r="H67" s="33"/>
      <c r="I67" s="33">
        <v>63107</v>
      </c>
      <c r="J67" s="33"/>
      <c r="K67" s="33">
        <v>0</v>
      </c>
      <c r="L67" s="33"/>
      <c r="M67" s="33">
        <v>124</v>
      </c>
      <c r="N67" s="33"/>
      <c r="O67" s="33">
        <v>0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s="7" customFormat="1" ht="13.5" customHeight="1">
      <c r="A68" s="39" t="s">
        <v>101</v>
      </c>
      <c r="B68" s="42"/>
      <c r="C68" s="33">
        <f t="shared" si="3"/>
        <v>131091</v>
      </c>
      <c r="D68" s="33"/>
      <c r="E68" s="33">
        <v>77352</v>
      </c>
      <c r="F68" s="33"/>
      <c r="G68" s="33">
        <v>0</v>
      </c>
      <c r="H68" s="33"/>
      <c r="I68" s="33">
        <v>48546</v>
      </c>
      <c r="J68" s="33"/>
      <c r="K68" s="33">
        <v>2828</v>
      </c>
      <c r="L68" s="33"/>
      <c r="M68" s="33">
        <v>2365</v>
      </c>
      <c r="N68" s="33"/>
      <c r="O68" s="33">
        <v>0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s="7" customFormat="1" ht="13.5" customHeight="1">
      <c r="A69" s="39" t="s">
        <v>35</v>
      </c>
      <c r="B69" s="42" t="s">
        <v>9</v>
      </c>
      <c r="C69" s="29">
        <f t="shared" si="3"/>
        <v>565754</v>
      </c>
      <c r="D69" s="29"/>
      <c r="E69" s="29">
        <v>269794</v>
      </c>
      <c r="F69" s="29"/>
      <c r="G69" s="29">
        <v>78742</v>
      </c>
      <c r="H69" s="29"/>
      <c r="I69" s="29">
        <v>188216</v>
      </c>
      <c r="J69" s="29"/>
      <c r="K69" s="29">
        <v>2020</v>
      </c>
      <c r="L69" s="29"/>
      <c r="M69" s="29">
        <v>26066</v>
      </c>
      <c r="N69" s="29"/>
      <c r="O69" s="29">
        <v>916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s="7" customFormat="1" ht="13.5" customHeight="1">
      <c r="A70" s="39" t="s">
        <v>82</v>
      </c>
      <c r="B70" s="42"/>
      <c r="C70" s="29">
        <f t="shared" si="3"/>
        <v>1140763</v>
      </c>
      <c r="D70" s="29"/>
      <c r="E70" s="29">
        <v>439076</v>
      </c>
      <c r="F70" s="29"/>
      <c r="G70" s="29">
        <v>60134</v>
      </c>
      <c r="H70" s="29"/>
      <c r="I70" s="29">
        <v>271455</v>
      </c>
      <c r="J70" s="29"/>
      <c r="K70" s="29">
        <v>16041</v>
      </c>
      <c r="L70" s="29"/>
      <c r="M70" s="29">
        <v>354057</v>
      </c>
      <c r="N70" s="29"/>
      <c r="O70" s="29">
        <v>0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s="7" customFormat="1" ht="13.5" customHeight="1">
      <c r="A71" s="39" t="s">
        <v>36</v>
      </c>
      <c r="B71" s="42" t="s">
        <v>9</v>
      </c>
      <c r="C71" s="29">
        <f t="shared" si="3"/>
        <v>2243948</v>
      </c>
      <c r="D71" s="29"/>
      <c r="E71" s="29">
        <v>1091790</v>
      </c>
      <c r="F71" s="29"/>
      <c r="G71" s="29">
        <v>383579</v>
      </c>
      <c r="H71" s="29"/>
      <c r="I71" s="29">
        <v>642951</v>
      </c>
      <c r="J71" s="29"/>
      <c r="K71" s="29">
        <v>87399</v>
      </c>
      <c r="L71" s="29"/>
      <c r="M71" s="29">
        <v>38229</v>
      </c>
      <c r="N71" s="29"/>
      <c r="O71" s="29">
        <v>0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s="7" customFormat="1" ht="13.5" customHeight="1">
      <c r="A72" s="39" t="s">
        <v>37</v>
      </c>
      <c r="B72" s="42" t="s">
        <v>9</v>
      </c>
      <c r="C72" s="29">
        <f aca="true" t="shared" si="4" ref="C72:C84">SUM(E72:O72)</f>
        <v>249</v>
      </c>
      <c r="D72" s="29"/>
      <c r="E72" s="29">
        <v>0</v>
      </c>
      <c r="F72" s="29"/>
      <c r="G72" s="29">
        <v>153</v>
      </c>
      <c r="H72" s="29"/>
      <c r="I72" s="29">
        <v>96</v>
      </c>
      <c r="J72" s="29"/>
      <c r="K72" s="29">
        <v>0</v>
      </c>
      <c r="L72" s="29"/>
      <c r="M72" s="29">
        <v>0</v>
      </c>
      <c r="N72" s="29"/>
      <c r="O72" s="29">
        <v>0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s="7" customFormat="1" ht="13.5" customHeight="1">
      <c r="A73" s="39" t="s">
        <v>38</v>
      </c>
      <c r="B73" s="42" t="s">
        <v>9</v>
      </c>
      <c r="C73" s="29">
        <f t="shared" si="4"/>
        <v>477644</v>
      </c>
      <c r="D73" s="29"/>
      <c r="E73" s="29">
        <v>277305</v>
      </c>
      <c r="F73" s="29"/>
      <c r="G73" s="29">
        <v>1890</v>
      </c>
      <c r="H73" s="29"/>
      <c r="I73" s="29">
        <v>160504</v>
      </c>
      <c r="J73" s="29"/>
      <c r="K73" s="29">
        <v>1750</v>
      </c>
      <c r="L73" s="29"/>
      <c r="M73" s="29">
        <v>35083</v>
      </c>
      <c r="N73" s="29"/>
      <c r="O73" s="29">
        <v>1112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s="7" customFormat="1" ht="13.5" customHeight="1">
      <c r="A74" s="39" t="s">
        <v>39</v>
      </c>
      <c r="B74" s="42" t="s">
        <v>9</v>
      </c>
      <c r="C74" s="29">
        <f t="shared" si="4"/>
        <v>1791431</v>
      </c>
      <c r="D74" s="29"/>
      <c r="E74" s="29">
        <v>377404</v>
      </c>
      <c r="F74" s="29"/>
      <c r="G74" s="29">
        <v>237753</v>
      </c>
      <c r="H74" s="29"/>
      <c r="I74" s="29">
        <v>358823</v>
      </c>
      <c r="J74" s="29"/>
      <c r="K74" s="29">
        <v>83444</v>
      </c>
      <c r="L74" s="29"/>
      <c r="M74" s="29">
        <v>734007</v>
      </c>
      <c r="N74" s="29"/>
      <c r="O74" s="29">
        <v>0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s="7" customFormat="1" ht="13.5" customHeight="1">
      <c r="A75" s="39" t="s">
        <v>13</v>
      </c>
      <c r="B75" s="42" t="s">
        <v>9</v>
      </c>
      <c r="C75" s="29">
        <f t="shared" si="4"/>
        <v>699434</v>
      </c>
      <c r="D75" s="29"/>
      <c r="E75" s="29">
        <v>385018</v>
      </c>
      <c r="F75" s="29"/>
      <c r="G75" s="29">
        <v>10824</v>
      </c>
      <c r="H75" s="29"/>
      <c r="I75" s="29">
        <v>247882</v>
      </c>
      <c r="J75" s="29"/>
      <c r="K75" s="29">
        <v>3595</v>
      </c>
      <c r="L75" s="29"/>
      <c r="M75" s="29">
        <v>48698</v>
      </c>
      <c r="N75" s="29"/>
      <c r="O75" s="29">
        <v>3417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s="7" customFormat="1" ht="13.5" customHeight="1">
      <c r="A76" s="39" t="s">
        <v>28</v>
      </c>
      <c r="B76" s="42" t="s">
        <v>9</v>
      </c>
      <c r="C76" s="29">
        <f t="shared" si="4"/>
        <v>244707</v>
      </c>
      <c r="D76" s="29"/>
      <c r="E76" s="29">
        <v>122846</v>
      </c>
      <c r="F76" s="29"/>
      <c r="G76" s="29">
        <v>32855</v>
      </c>
      <c r="H76" s="29"/>
      <c r="I76" s="29">
        <v>80411</v>
      </c>
      <c r="J76" s="29"/>
      <c r="K76" s="29">
        <v>0</v>
      </c>
      <c r="L76" s="29"/>
      <c r="M76" s="29">
        <v>8595</v>
      </c>
      <c r="N76" s="29"/>
      <c r="O76" s="29">
        <v>0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s="7" customFormat="1" ht="13.5" customHeight="1">
      <c r="A77" s="39" t="s">
        <v>20</v>
      </c>
      <c r="B77" s="42"/>
      <c r="C77" s="29">
        <f t="shared" si="4"/>
        <v>106657</v>
      </c>
      <c r="D77" s="29"/>
      <c r="E77" s="29">
        <v>65135</v>
      </c>
      <c r="F77" s="29"/>
      <c r="G77" s="29">
        <v>0</v>
      </c>
      <c r="H77" s="29"/>
      <c r="I77" s="29">
        <v>40233</v>
      </c>
      <c r="J77" s="29"/>
      <c r="K77" s="29">
        <v>0</v>
      </c>
      <c r="L77" s="29"/>
      <c r="M77" s="29">
        <v>1289</v>
      </c>
      <c r="N77" s="29"/>
      <c r="O77" s="29">
        <v>0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s="7" customFormat="1" ht="13.5" customHeight="1">
      <c r="A78" s="39" t="s">
        <v>66</v>
      </c>
      <c r="B78" s="42"/>
      <c r="C78" s="29">
        <f t="shared" si="4"/>
        <v>33823</v>
      </c>
      <c r="D78" s="29"/>
      <c r="E78" s="29">
        <v>20781</v>
      </c>
      <c r="F78" s="29"/>
      <c r="G78" s="29">
        <v>0</v>
      </c>
      <c r="H78" s="29"/>
      <c r="I78" s="29">
        <v>13042</v>
      </c>
      <c r="J78" s="29"/>
      <c r="K78" s="29">
        <v>0</v>
      </c>
      <c r="L78" s="29"/>
      <c r="M78" s="29">
        <v>0</v>
      </c>
      <c r="N78" s="29"/>
      <c r="O78" s="29">
        <v>0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s="7" customFormat="1" ht="13.5" customHeight="1">
      <c r="A79" s="39" t="s">
        <v>51</v>
      </c>
      <c r="B79" s="42"/>
      <c r="C79" s="29">
        <f t="shared" si="4"/>
        <v>474451</v>
      </c>
      <c r="D79" s="29"/>
      <c r="E79" s="29">
        <v>136639</v>
      </c>
      <c r="F79" s="29"/>
      <c r="G79" s="29">
        <v>73612</v>
      </c>
      <c r="H79" s="29"/>
      <c r="I79" s="29">
        <v>79551</v>
      </c>
      <c r="J79" s="29"/>
      <c r="K79" s="29">
        <v>28067</v>
      </c>
      <c r="L79" s="29"/>
      <c r="M79" s="29">
        <v>136895</v>
      </c>
      <c r="N79" s="29"/>
      <c r="O79" s="29">
        <v>19687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s="7" customFormat="1" ht="13.5" customHeight="1">
      <c r="A80" s="39" t="s">
        <v>41</v>
      </c>
      <c r="B80" s="42" t="s">
        <v>9</v>
      </c>
      <c r="C80" s="29">
        <f t="shared" si="4"/>
        <v>1701</v>
      </c>
      <c r="D80" s="29"/>
      <c r="E80" s="29">
        <v>0</v>
      </c>
      <c r="F80" s="29"/>
      <c r="G80" s="29">
        <v>0</v>
      </c>
      <c r="H80" s="29"/>
      <c r="I80" s="29">
        <v>1701</v>
      </c>
      <c r="J80" s="29"/>
      <c r="K80" s="29">
        <v>0</v>
      </c>
      <c r="L80" s="29"/>
      <c r="M80" s="29">
        <v>0</v>
      </c>
      <c r="N80" s="29"/>
      <c r="O80" s="29">
        <v>0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s="7" customFormat="1" ht="13.5" customHeight="1">
      <c r="A81" s="39" t="s">
        <v>106</v>
      </c>
      <c r="B81" s="42"/>
      <c r="C81" s="29">
        <f t="shared" si="4"/>
        <v>121860</v>
      </c>
      <c r="D81" s="29"/>
      <c r="E81" s="29">
        <v>40000</v>
      </c>
      <c r="F81" s="29"/>
      <c r="G81" s="29">
        <v>19818</v>
      </c>
      <c r="H81" s="29"/>
      <c r="I81" s="29">
        <v>26551</v>
      </c>
      <c r="J81" s="29"/>
      <c r="K81" s="29">
        <v>0</v>
      </c>
      <c r="L81" s="29"/>
      <c r="M81" s="29">
        <v>35491</v>
      </c>
      <c r="N81" s="29"/>
      <c r="O81" s="29">
        <v>0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s="7" customFormat="1" ht="13.5" customHeight="1">
      <c r="A82" s="39" t="s">
        <v>42</v>
      </c>
      <c r="B82" s="42" t="s">
        <v>9</v>
      </c>
      <c r="C82" s="29">
        <f t="shared" si="4"/>
        <v>58282</v>
      </c>
      <c r="D82" s="29"/>
      <c r="E82" s="29">
        <v>17617</v>
      </c>
      <c r="F82" s="29"/>
      <c r="G82" s="29">
        <v>15297</v>
      </c>
      <c r="H82" s="29"/>
      <c r="I82" s="29">
        <v>20657</v>
      </c>
      <c r="J82" s="29"/>
      <c r="K82" s="29">
        <v>1682</v>
      </c>
      <c r="L82" s="29"/>
      <c r="M82" s="29">
        <v>3029</v>
      </c>
      <c r="N82" s="29"/>
      <c r="O82" s="29">
        <v>0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s="7" customFormat="1" ht="13.5" customHeight="1">
      <c r="A83" s="39" t="s">
        <v>43</v>
      </c>
      <c r="B83" s="42" t="s">
        <v>9</v>
      </c>
      <c r="C83" s="29">
        <f t="shared" si="4"/>
        <v>718915</v>
      </c>
      <c r="D83" s="29"/>
      <c r="E83" s="29">
        <v>122576</v>
      </c>
      <c r="F83" s="29"/>
      <c r="G83" s="29">
        <v>135552</v>
      </c>
      <c r="H83" s="29"/>
      <c r="I83" s="29">
        <v>158304</v>
      </c>
      <c r="J83" s="29"/>
      <c r="K83" s="29">
        <v>22732</v>
      </c>
      <c r="L83" s="29"/>
      <c r="M83" s="29">
        <v>279751</v>
      </c>
      <c r="N83" s="29"/>
      <c r="O83" s="29">
        <v>0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s="7" customFormat="1" ht="13.5" customHeight="1">
      <c r="A84" s="39" t="s">
        <v>44</v>
      </c>
      <c r="B84" s="42" t="s">
        <v>9</v>
      </c>
      <c r="C84" s="29">
        <f t="shared" si="4"/>
        <v>116876</v>
      </c>
      <c r="D84" s="29"/>
      <c r="E84" s="29">
        <v>71809</v>
      </c>
      <c r="F84" s="29"/>
      <c r="G84" s="29">
        <v>0</v>
      </c>
      <c r="H84" s="29"/>
      <c r="I84" s="29">
        <v>45067</v>
      </c>
      <c r="J84" s="29"/>
      <c r="K84" s="29">
        <v>0</v>
      </c>
      <c r="L84" s="29"/>
      <c r="M84" s="29">
        <v>0</v>
      </c>
      <c r="N84" s="29"/>
      <c r="O84" s="29">
        <v>0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s="7" customFormat="1" ht="13.5" customHeight="1">
      <c r="A85" s="39" t="s">
        <v>83</v>
      </c>
      <c r="B85" s="42" t="s">
        <v>9</v>
      </c>
      <c r="C85" s="29">
        <f aca="true" t="shared" si="5" ref="C85:C100">SUM(E85:O85)</f>
        <v>546746</v>
      </c>
      <c r="D85" s="29"/>
      <c r="E85" s="29">
        <v>294146</v>
      </c>
      <c r="F85" s="29"/>
      <c r="G85" s="29">
        <v>36029</v>
      </c>
      <c r="H85" s="29"/>
      <c r="I85" s="29">
        <v>188334</v>
      </c>
      <c r="J85" s="29"/>
      <c r="K85" s="29">
        <v>9995</v>
      </c>
      <c r="L85" s="29"/>
      <c r="M85" s="29">
        <v>18242</v>
      </c>
      <c r="N85" s="29"/>
      <c r="O85" s="29">
        <v>0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s="7" customFormat="1" ht="13.5" customHeight="1">
      <c r="A86" s="39" t="s">
        <v>45</v>
      </c>
      <c r="B86" s="42" t="s">
        <v>9</v>
      </c>
      <c r="C86" s="33">
        <f t="shared" si="5"/>
        <v>2631928</v>
      </c>
      <c r="D86" s="29"/>
      <c r="E86" s="33">
        <v>1250340</v>
      </c>
      <c r="F86" s="29"/>
      <c r="G86" s="33">
        <v>454027</v>
      </c>
      <c r="H86" s="29"/>
      <c r="I86" s="33">
        <v>719937</v>
      </c>
      <c r="J86" s="29"/>
      <c r="K86" s="33">
        <v>143563</v>
      </c>
      <c r="L86" s="29"/>
      <c r="M86" s="33">
        <v>64061</v>
      </c>
      <c r="N86" s="29"/>
      <c r="O86" s="33">
        <v>0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s="7" customFormat="1" ht="13.5" customHeight="1">
      <c r="A87" s="39" t="s">
        <v>84</v>
      </c>
      <c r="B87" s="42" t="s">
        <v>9</v>
      </c>
      <c r="C87" s="33">
        <f t="shared" si="5"/>
        <v>308323</v>
      </c>
      <c r="D87" s="33"/>
      <c r="E87" s="33">
        <v>169224</v>
      </c>
      <c r="F87" s="33"/>
      <c r="G87" s="33">
        <v>8544</v>
      </c>
      <c r="H87" s="33"/>
      <c r="I87" s="33">
        <v>111612</v>
      </c>
      <c r="J87" s="33"/>
      <c r="K87" s="33">
        <v>4259</v>
      </c>
      <c r="L87" s="33"/>
      <c r="M87" s="33">
        <v>14684</v>
      </c>
      <c r="N87" s="33"/>
      <c r="O87" s="33">
        <v>0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s="7" customFormat="1" ht="13.5" customHeight="1">
      <c r="A88" s="39" t="s">
        <v>46</v>
      </c>
      <c r="B88" s="42" t="s">
        <v>9</v>
      </c>
      <c r="C88" s="33">
        <f t="shared" si="5"/>
        <v>2523683</v>
      </c>
      <c r="D88" s="33"/>
      <c r="E88" s="33">
        <v>1141636</v>
      </c>
      <c r="F88" s="33"/>
      <c r="G88" s="33">
        <v>466364</v>
      </c>
      <c r="H88" s="33"/>
      <c r="I88" s="33">
        <v>723578</v>
      </c>
      <c r="J88" s="33"/>
      <c r="K88" s="33">
        <v>123620</v>
      </c>
      <c r="L88" s="33"/>
      <c r="M88" s="33">
        <v>68485</v>
      </c>
      <c r="N88" s="33"/>
      <c r="O88" s="33">
        <v>0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s="7" customFormat="1" ht="13.5" customHeight="1">
      <c r="A89" s="39" t="s">
        <v>89</v>
      </c>
      <c r="B89" s="42"/>
      <c r="C89" s="33">
        <f t="shared" si="5"/>
        <v>641422</v>
      </c>
      <c r="D89" s="33"/>
      <c r="E89" s="33">
        <v>345727</v>
      </c>
      <c r="F89" s="33"/>
      <c r="G89" s="33">
        <v>40592</v>
      </c>
      <c r="H89" s="33"/>
      <c r="I89" s="33">
        <v>242539</v>
      </c>
      <c r="J89" s="33"/>
      <c r="K89" s="33">
        <v>2960</v>
      </c>
      <c r="L89" s="33"/>
      <c r="M89" s="33">
        <v>9604</v>
      </c>
      <c r="N89" s="33"/>
      <c r="O89" s="33">
        <v>0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s="7" customFormat="1" ht="13.5" customHeight="1">
      <c r="A90" s="39" t="s">
        <v>100</v>
      </c>
      <c r="B90" s="42" t="s">
        <v>9</v>
      </c>
      <c r="C90" s="33">
        <f t="shared" si="5"/>
        <v>181198</v>
      </c>
      <c r="D90" s="33"/>
      <c r="E90" s="33">
        <v>55168</v>
      </c>
      <c r="F90" s="33"/>
      <c r="G90" s="33">
        <v>54043</v>
      </c>
      <c r="H90" s="33"/>
      <c r="I90" s="33">
        <v>71987</v>
      </c>
      <c r="J90" s="33"/>
      <c r="K90" s="33">
        <v>0</v>
      </c>
      <c r="L90" s="33"/>
      <c r="M90" s="33">
        <v>0</v>
      </c>
      <c r="N90" s="33"/>
      <c r="O90" s="33">
        <v>0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s="7" customFormat="1" ht="13.5" customHeight="1">
      <c r="A91" s="39" t="s">
        <v>98</v>
      </c>
      <c r="B91" s="42"/>
      <c r="C91" s="33">
        <f t="shared" si="5"/>
        <v>1093341</v>
      </c>
      <c r="D91" s="33"/>
      <c r="E91" s="33">
        <v>608744</v>
      </c>
      <c r="F91" s="33"/>
      <c r="G91" s="33">
        <v>75438</v>
      </c>
      <c r="H91" s="33"/>
      <c r="I91" s="33">
        <v>365755</v>
      </c>
      <c r="J91" s="33"/>
      <c r="K91" s="33">
        <v>5163</v>
      </c>
      <c r="L91" s="33"/>
      <c r="M91" s="33">
        <v>34267</v>
      </c>
      <c r="N91" s="33"/>
      <c r="O91" s="33">
        <v>3974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s="7" customFormat="1" ht="13.5" customHeight="1">
      <c r="A92" s="39" t="s">
        <v>110</v>
      </c>
      <c r="B92" s="42"/>
      <c r="C92" s="33">
        <f t="shared" si="5"/>
        <v>376383</v>
      </c>
      <c r="D92" s="33"/>
      <c r="E92" s="33">
        <v>182194</v>
      </c>
      <c r="F92" s="33"/>
      <c r="G92" s="33">
        <v>13869</v>
      </c>
      <c r="H92" s="33"/>
      <c r="I92" s="33">
        <v>105263</v>
      </c>
      <c r="J92" s="33"/>
      <c r="K92" s="33">
        <v>8963</v>
      </c>
      <c r="L92" s="33"/>
      <c r="M92" s="33">
        <v>66094</v>
      </c>
      <c r="N92" s="33"/>
      <c r="O92" s="33">
        <v>0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s="7" customFormat="1" ht="13.5" customHeight="1">
      <c r="A93" s="39" t="s">
        <v>85</v>
      </c>
      <c r="B93" s="42" t="s">
        <v>9</v>
      </c>
      <c r="C93" s="29">
        <f t="shared" si="5"/>
        <v>248231</v>
      </c>
      <c r="D93" s="29"/>
      <c r="E93" s="29">
        <v>50000</v>
      </c>
      <c r="F93" s="29"/>
      <c r="G93" s="29">
        <v>100400</v>
      </c>
      <c r="H93" s="29"/>
      <c r="I93" s="29">
        <v>88472</v>
      </c>
      <c r="J93" s="29"/>
      <c r="K93" s="29">
        <v>2127</v>
      </c>
      <c r="L93" s="29"/>
      <c r="M93" s="29">
        <v>7232</v>
      </c>
      <c r="N93" s="29"/>
      <c r="O93" s="29">
        <v>0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s="7" customFormat="1" ht="13.5" customHeight="1">
      <c r="A94" s="39" t="s">
        <v>47</v>
      </c>
      <c r="B94" s="42" t="s">
        <v>9</v>
      </c>
      <c r="C94" s="29">
        <f t="shared" si="5"/>
        <v>4321890</v>
      </c>
      <c r="D94" s="29"/>
      <c r="E94" s="29">
        <v>2217415</v>
      </c>
      <c r="F94" s="29"/>
      <c r="G94" s="29">
        <v>746247</v>
      </c>
      <c r="H94" s="29"/>
      <c r="I94" s="29">
        <v>1048400</v>
      </c>
      <c r="J94" s="29"/>
      <c r="K94" s="29">
        <v>162226</v>
      </c>
      <c r="L94" s="29"/>
      <c r="M94" s="29">
        <v>147602</v>
      </c>
      <c r="N94" s="29"/>
      <c r="O94" s="29">
        <v>0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s="7" customFormat="1" ht="13.5" customHeight="1">
      <c r="A95" s="39" t="s">
        <v>115</v>
      </c>
      <c r="B95" s="42" t="s">
        <v>9</v>
      </c>
      <c r="C95" s="29">
        <f t="shared" si="5"/>
        <v>-210</v>
      </c>
      <c r="D95" s="29"/>
      <c r="E95" s="29">
        <v>0</v>
      </c>
      <c r="F95" s="29"/>
      <c r="G95" s="29">
        <v>0</v>
      </c>
      <c r="H95" s="29"/>
      <c r="I95" s="29">
        <v>0</v>
      </c>
      <c r="J95" s="29"/>
      <c r="K95" s="29">
        <v>0</v>
      </c>
      <c r="L95" s="29"/>
      <c r="M95" s="29">
        <v>-210</v>
      </c>
      <c r="N95" s="29"/>
      <c r="O95" s="29">
        <v>0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s="7" customFormat="1" ht="13.5" customHeight="1">
      <c r="A96" s="39" t="s">
        <v>86</v>
      </c>
      <c r="B96" s="42" t="s">
        <v>9</v>
      </c>
      <c r="C96" s="33">
        <f t="shared" si="5"/>
        <v>525161</v>
      </c>
      <c r="D96" s="29"/>
      <c r="E96" s="33">
        <v>247089</v>
      </c>
      <c r="F96" s="29"/>
      <c r="G96" s="33">
        <v>74625</v>
      </c>
      <c r="H96" s="29"/>
      <c r="I96" s="33">
        <v>181652</v>
      </c>
      <c r="J96" s="29"/>
      <c r="K96" s="33">
        <v>18115</v>
      </c>
      <c r="L96" s="29"/>
      <c r="M96" s="33">
        <v>3680</v>
      </c>
      <c r="N96" s="29"/>
      <c r="O96" s="33">
        <v>0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s="7" customFormat="1" ht="13.5" customHeight="1">
      <c r="A97" s="39" t="s">
        <v>48</v>
      </c>
      <c r="B97" s="42"/>
      <c r="C97" s="33">
        <f t="shared" si="5"/>
        <v>4440720</v>
      </c>
      <c r="D97" s="29"/>
      <c r="E97" s="33">
        <v>2305518</v>
      </c>
      <c r="F97" s="29"/>
      <c r="G97" s="33">
        <v>766622</v>
      </c>
      <c r="H97" s="29"/>
      <c r="I97" s="33">
        <v>1112196</v>
      </c>
      <c r="J97" s="29"/>
      <c r="K97" s="33">
        <v>119903</v>
      </c>
      <c r="L97" s="29"/>
      <c r="M97" s="33">
        <v>132350</v>
      </c>
      <c r="N97" s="29"/>
      <c r="O97" s="33">
        <v>4131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s="7" customFormat="1" ht="13.5" customHeight="1">
      <c r="A98" s="39" t="s">
        <v>102</v>
      </c>
      <c r="B98" s="42" t="s">
        <v>9</v>
      </c>
      <c r="C98" s="33">
        <f t="shared" si="5"/>
        <v>73634</v>
      </c>
      <c r="D98" s="33"/>
      <c r="E98" s="33">
        <v>45241</v>
      </c>
      <c r="F98" s="33"/>
      <c r="G98" s="33">
        <v>0</v>
      </c>
      <c r="H98" s="33"/>
      <c r="I98" s="33">
        <v>28393</v>
      </c>
      <c r="J98" s="33"/>
      <c r="K98" s="33">
        <v>0</v>
      </c>
      <c r="L98" s="33"/>
      <c r="M98" s="33">
        <v>0</v>
      </c>
      <c r="N98" s="33"/>
      <c r="O98" s="33">
        <v>0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s="7" customFormat="1" ht="13.5" customHeight="1">
      <c r="A99" s="39" t="s">
        <v>15</v>
      </c>
      <c r="B99" s="42"/>
      <c r="C99" s="33">
        <f t="shared" si="5"/>
        <v>192723</v>
      </c>
      <c r="D99" s="33"/>
      <c r="E99" s="33">
        <v>116427</v>
      </c>
      <c r="F99" s="33"/>
      <c r="G99" s="33">
        <v>0</v>
      </c>
      <c r="H99" s="33"/>
      <c r="I99" s="33">
        <v>72262</v>
      </c>
      <c r="J99" s="33"/>
      <c r="K99" s="33">
        <v>1497</v>
      </c>
      <c r="L99" s="33"/>
      <c r="M99" s="33">
        <v>2537</v>
      </c>
      <c r="N99" s="33"/>
      <c r="O99" s="33">
        <v>0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s="7" customFormat="1" ht="13.5" customHeight="1">
      <c r="A100" s="39" t="s">
        <v>103</v>
      </c>
      <c r="B100" s="42"/>
      <c r="C100" s="34">
        <f t="shared" si="5"/>
        <v>239503</v>
      </c>
      <c r="D100" s="33"/>
      <c r="E100" s="34">
        <v>92233</v>
      </c>
      <c r="F100" s="33"/>
      <c r="G100" s="34">
        <v>55093</v>
      </c>
      <c r="H100" s="33"/>
      <c r="I100" s="34">
        <v>72541</v>
      </c>
      <c r="J100" s="33"/>
      <c r="K100" s="34">
        <v>5277</v>
      </c>
      <c r="L100" s="33"/>
      <c r="M100" s="34">
        <v>14359</v>
      </c>
      <c r="N100" s="33"/>
      <c r="O100" s="34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s="7" customFormat="1" ht="13.5" customHeight="1">
      <c r="A101" s="39"/>
      <c r="B101" s="4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s="7" customFormat="1" ht="13.5" customHeight="1">
      <c r="A102" s="39" t="s">
        <v>61</v>
      </c>
      <c r="B102" s="42" t="s">
        <v>9</v>
      </c>
      <c r="C102" s="34">
        <f>SUM(E102:O102)</f>
        <v>32421481</v>
      </c>
      <c r="D102" s="33"/>
      <c r="E102" s="34">
        <f>SUM(E61:E100)</f>
        <v>15187023</v>
      </c>
      <c r="F102" s="33" t="s">
        <v>9</v>
      </c>
      <c r="G102" s="34">
        <f>SUM(G61:G100)</f>
        <v>4194257</v>
      </c>
      <c r="H102" s="33" t="s">
        <v>9</v>
      </c>
      <c r="I102" s="34">
        <f>SUM(I61:I100)</f>
        <v>9056209</v>
      </c>
      <c r="J102" s="33" t="s">
        <v>9</v>
      </c>
      <c r="K102" s="34">
        <f>SUM(K61:K100)</f>
        <v>966486</v>
      </c>
      <c r="L102" s="33" t="s">
        <v>9</v>
      </c>
      <c r="M102" s="34">
        <f>SUM(M61:M100)</f>
        <v>2979169</v>
      </c>
      <c r="N102" s="33" t="s">
        <v>9</v>
      </c>
      <c r="O102" s="34">
        <f>SUM(O61:O99)</f>
        <v>38337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s="7" customFormat="1" ht="13.5" customHeight="1">
      <c r="A103" s="39"/>
      <c r="B103" s="42" t="s">
        <v>9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s="7" customFormat="1" ht="13.5" customHeight="1">
      <c r="A104" s="39"/>
      <c r="B104" s="42" t="s">
        <v>9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s="7" customFormat="1" ht="13.5" customHeight="1">
      <c r="A105" s="39" t="s">
        <v>78</v>
      </c>
      <c r="B105" s="42" t="s">
        <v>9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s="7" customFormat="1" ht="13.5" customHeight="1">
      <c r="A106" s="39" t="s">
        <v>40</v>
      </c>
      <c r="B106" s="42"/>
      <c r="C106" s="29">
        <f>SUM(E106:O106)</f>
        <v>2480020</v>
      </c>
      <c r="D106" s="29"/>
      <c r="E106" s="29">
        <v>1260859</v>
      </c>
      <c r="F106" s="29"/>
      <c r="G106" s="29">
        <v>94423</v>
      </c>
      <c r="H106" s="29"/>
      <c r="I106" s="29">
        <v>861865</v>
      </c>
      <c r="J106" s="29"/>
      <c r="K106" s="29">
        <v>24998</v>
      </c>
      <c r="L106" s="29"/>
      <c r="M106" s="29">
        <v>236457</v>
      </c>
      <c r="N106" s="29"/>
      <c r="O106" s="29">
        <v>1418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36" s="7" customFormat="1" ht="13.5" customHeight="1">
      <c r="A107" s="39" t="s">
        <v>42</v>
      </c>
      <c r="B107" s="42" t="s">
        <v>9</v>
      </c>
      <c r="C107" s="33">
        <f>SUM(E107:O107)</f>
        <v>78300</v>
      </c>
      <c r="D107" s="33"/>
      <c r="E107" s="33">
        <v>48108</v>
      </c>
      <c r="F107" s="33"/>
      <c r="G107" s="33">
        <v>0</v>
      </c>
      <c r="H107" s="33"/>
      <c r="I107" s="33">
        <v>30192</v>
      </c>
      <c r="J107" s="33"/>
      <c r="K107" s="33">
        <v>0</v>
      </c>
      <c r="L107" s="33"/>
      <c r="M107" s="33">
        <v>0</v>
      </c>
      <c r="N107" s="33"/>
      <c r="O107" s="33">
        <v>0</v>
      </c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1"/>
      <c r="AC107" s="11"/>
      <c r="AD107" s="11"/>
      <c r="AE107" s="11"/>
      <c r="AF107" s="11"/>
      <c r="AG107" s="11"/>
      <c r="AH107" s="11"/>
      <c r="AI107" s="11"/>
      <c r="AJ107" s="11"/>
    </row>
    <row r="108" spans="1:36" s="7" customFormat="1" ht="13.5" customHeight="1">
      <c r="A108" s="39" t="s">
        <v>49</v>
      </c>
      <c r="B108" s="42"/>
      <c r="C108" s="33">
        <f>SUM(E108:O108)</f>
        <v>573243</v>
      </c>
      <c r="D108" s="33"/>
      <c r="E108" s="33">
        <v>318047</v>
      </c>
      <c r="F108" s="33"/>
      <c r="G108" s="33">
        <v>23838</v>
      </c>
      <c r="H108" s="33"/>
      <c r="I108" s="33">
        <v>213016</v>
      </c>
      <c r="J108" s="33"/>
      <c r="K108" s="33">
        <v>1683</v>
      </c>
      <c r="L108" s="33"/>
      <c r="M108" s="33">
        <v>16659</v>
      </c>
      <c r="N108" s="33"/>
      <c r="O108" s="33">
        <v>0</v>
      </c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1"/>
      <c r="AC108" s="11"/>
      <c r="AD108" s="11"/>
      <c r="AE108" s="11"/>
      <c r="AF108" s="11"/>
      <c r="AG108" s="11"/>
      <c r="AH108" s="11"/>
      <c r="AI108" s="11"/>
      <c r="AJ108" s="11"/>
    </row>
    <row r="109" spans="1:36" s="7" customFormat="1" ht="13.5" customHeight="1">
      <c r="A109" s="39" t="s">
        <v>112</v>
      </c>
      <c r="B109" s="42"/>
      <c r="C109" s="34">
        <f>SUM(E109:O109)</f>
        <v>267247</v>
      </c>
      <c r="D109" s="33"/>
      <c r="E109" s="34">
        <v>93536</v>
      </c>
      <c r="F109" s="33"/>
      <c r="G109" s="34">
        <v>21380</v>
      </c>
      <c r="H109" s="33"/>
      <c r="I109" s="34">
        <v>13362</v>
      </c>
      <c r="J109" s="33"/>
      <c r="K109" s="34">
        <v>0</v>
      </c>
      <c r="L109" s="33"/>
      <c r="M109" s="34">
        <v>138969</v>
      </c>
      <c r="N109" s="33"/>
      <c r="O109" s="34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1"/>
      <c r="AC109" s="11"/>
      <c r="AD109" s="11"/>
      <c r="AE109" s="11"/>
      <c r="AF109" s="11"/>
      <c r="AG109" s="11"/>
      <c r="AH109" s="11"/>
      <c r="AI109" s="11"/>
      <c r="AJ109" s="11"/>
    </row>
    <row r="110" spans="1:27" s="7" customFormat="1" ht="13.5" customHeight="1">
      <c r="A110" s="39"/>
      <c r="B110" s="42" t="s">
        <v>9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s="7" customFormat="1" ht="13.5" customHeight="1">
      <c r="A111" s="39" t="s">
        <v>62</v>
      </c>
      <c r="B111" s="42" t="s">
        <v>9</v>
      </c>
      <c r="C111" s="34">
        <f>SUM(E111:O111)</f>
        <v>3398810</v>
      </c>
      <c r="D111" s="33"/>
      <c r="E111" s="34">
        <f>SUM(E106:E109)</f>
        <v>1720550</v>
      </c>
      <c r="F111" s="33"/>
      <c r="G111" s="34">
        <f>SUM(G106:G109)</f>
        <v>139641</v>
      </c>
      <c r="H111" s="33"/>
      <c r="I111" s="34">
        <f>SUM(I106:I109)</f>
        <v>1118435</v>
      </c>
      <c r="J111" s="33"/>
      <c r="K111" s="34">
        <f>SUM(K106:K109)</f>
        <v>26681</v>
      </c>
      <c r="L111" s="33"/>
      <c r="M111" s="34">
        <f>SUM(M106:M109)</f>
        <v>392085</v>
      </c>
      <c r="N111" s="33"/>
      <c r="O111" s="34">
        <f>SUM(O106:O109)</f>
        <v>1418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s="7" customFormat="1" ht="13.5" customHeight="1">
      <c r="A112" s="39"/>
      <c r="B112" s="42" t="s">
        <v>9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s="7" customFormat="1" ht="13.5" customHeight="1">
      <c r="A113" s="39" t="s">
        <v>79</v>
      </c>
      <c r="B113" s="42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s="7" customFormat="1" ht="13.5" customHeight="1">
      <c r="A114" s="39" t="s">
        <v>37</v>
      </c>
      <c r="B114" s="42" t="s">
        <v>9</v>
      </c>
      <c r="C114" s="34">
        <f>SUM(E114:O114)</f>
        <v>2100687</v>
      </c>
      <c r="D114" s="29"/>
      <c r="E114" s="34">
        <v>1149627</v>
      </c>
      <c r="F114" s="29"/>
      <c r="G114" s="34">
        <v>110478</v>
      </c>
      <c r="H114" s="29"/>
      <c r="I114" s="34">
        <v>791567</v>
      </c>
      <c r="J114" s="29"/>
      <c r="K114" s="34">
        <v>9313</v>
      </c>
      <c r="L114" s="29"/>
      <c r="M114" s="34">
        <v>34548</v>
      </c>
      <c r="N114" s="29"/>
      <c r="O114" s="34">
        <v>5154</v>
      </c>
      <c r="P114" s="10"/>
      <c r="Q114" s="10"/>
      <c r="R114" s="10"/>
      <c r="S114" s="10"/>
      <c r="T114" s="10"/>
      <c r="U114" s="10"/>
      <c r="V114" s="10"/>
      <c r="W114" s="10"/>
      <c r="X114" s="5"/>
      <c r="Y114" s="5"/>
      <c r="Z114" s="5"/>
      <c r="AA114" s="5"/>
    </row>
    <row r="115" spans="1:27" s="7" customFormat="1" ht="13.5" customHeight="1">
      <c r="A115" s="39"/>
      <c r="B115" s="42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10"/>
      <c r="Q115" s="10"/>
      <c r="R115" s="10"/>
      <c r="S115" s="10"/>
      <c r="T115" s="10"/>
      <c r="U115" s="10"/>
      <c r="V115" s="10"/>
      <c r="W115" s="10"/>
      <c r="X115" s="5"/>
      <c r="Y115" s="5"/>
      <c r="Z115" s="5"/>
      <c r="AA115" s="5"/>
    </row>
    <row r="116" spans="1:27" s="7" customFormat="1" ht="13.5" customHeight="1">
      <c r="A116" s="39" t="s">
        <v>92</v>
      </c>
      <c r="B116" s="42" t="s">
        <v>9</v>
      </c>
      <c r="C116" s="34">
        <f>SUM(E116:O116)</f>
        <v>1098033</v>
      </c>
      <c r="D116" s="33"/>
      <c r="E116" s="34">
        <v>417206</v>
      </c>
      <c r="F116" s="33"/>
      <c r="G116" s="34">
        <v>101021</v>
      </c>
      <c r="H116" s="33"/>
      <c r="I116" s="34">
        <v>306848</v>
      </c>
      <c r="J116" s="33"/>
      <c r="K116" s="34">
        <v>6999</v>
      </c>
      <c r="L116" s="33"/>
      <c r="M116" s="34">
        <v>265959</v>
      </c>
      <c r="N116" s="33"/>
      <c r="O116" s="34">
        <v>0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s="7" customFormat="1" ht="13.5" customHeight="1">
      <c r="A117" s="39"/>
      <c r="B117" s="4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s="7" customFormat="1" ht="13.5" customHeight="1">
      <c r="A118" s="39" t="s">
        <v>93</v>
      </c>
      <c r="B118" s="42" t="s">
        <v>9</v>
      </c>
      <c r="C118" s="34">
        <f>SUM(E118:O118)</f>
        <v>348962</v>
      </c>
      <c r="D118" s="29"/>
      <c r="E118" s="34">
        <v>171725</v>
      </c>
      <c r="F118" s="29"/>
      <c r="G118" s="34">
        <v>42679</v>
      </c>
      <c r="H118" s="29"/>
      <c r="I118" s="34">
        <v>134558</v>
      </c>
      <c r="J118" s="29"/>
      <c r="K118" s="34">
        <v>0</v>
      </c>
      <c r="L118" s="29"/>
      <c r="M118" s="34">
        <v>0</v>
      </c>
      <c r="N118" s="29"/>
      <c r="O118" s="34">
        <v>0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s="7" customFormat="1" ht="13.5" customHeight="1">
      <c r="A119" s="39"/>
      <c r="B119" s="42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s="7" customFormat="1" ht="13.5" customHeight="1">
      <c r="A120" s="39" t="s">
        <v>94</v>
      </c>
      <c r="B120" s="42"/>
      <c r="C120" s="34">
        <f>SUM(E120:O120)</f>
        <v>377751</v>
      </c>
      <c r="D120" s="29"/>
      <c r="E120" s="34">
        <v>232092</v>
      </c>
      <c r="F120" s="29"/>
      <c r="G120" s="34">
        <v>0</v>
      </c>
      <c r="H120" s="29"/>
      <c r="I120" s="34">
        <v>145659</v>
      </c>
      <c r="J120" s="29"/>
      <c r="K120" s="34">
        <v>0</v>
      </c>
      <c r="L120" s="29"/>
      <c r="M120" s="34">
        <v>0</v>
      </c>
      <c r="N120" s="29"/>
      <c r="O120" s="34">
        <v>0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s="7" customFormat="1" ht="13.5" customHeight="1">
      <c r="A121" s="39"/>
      <c r="B121" s="42"/>
      <c r="C121" s="33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s="7" customFormat="1" ht="13.5" customHeight="1">
      <c r="A122" s="39" t="s">
        <v>54</v>
      </c>
      <c r="B122" s="42" t="s">
        <v>9</v>
      </c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s="7" customFormat="1" ht="13.5" customHeight="1">
      <c r="A123" s="43" t="s">
        <v>55</v>
      </c>
      <c r="B123" s="42" t="s">
        <v>9</v>
      </c>
      <c r="C123" s="33">
        <f aca="true" t="shared" si="6" ref="C123:C128">SUM(E123:O123)</f>
        <v>2310617</v>
      </c>
      <c r="D123" s="29"/>
      <c r="E123" s="33">
        <v>825529</v>
      </c>
      <c r="F123" s="29"/>
      <c r="G123" s="33">
        <v>520867</v>
      </c>
      <c r="H123" s="29"/>
      <c r="I123" s="33">
        <v>858833</v>
      </c>
      <c r="J123" s="29"/>
      <c r="K123" s="33">
        <v>4759</v>
      </c>
      <c r="L123" s="29"/>
      <c r="M123" s="33">
        <v>100629</v>
      </c>
      <c r="N123" s="29"/>
      <c r="O123" s="33">
        <v>0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s="7" customFormat="1" ht="13.5" customHeight="1">
      <c r="A124" s="39" t="s">
        <v>56</v>
      </c>
      <c r="B124" s="42" t="s">
        <v>9</v>
      </c>
      <c r="C124" s="33">
        <f t="shared" si="6"/>
        <v>1130592</v>
      </c>
      <c r="D124" s="33"/>
      <c r="E124" s="33">
        <v>0</v>
      </c>
      <c r="F124" s="33"/>
      <c r="G124" s="33">
        <v>0</v>
      </c>
      <c r="H124" s="33"/>
      <c r="I124" s="33">
        <v>0</v>
      </c>
      <c r="J124" s="33"/>
      <c r="K124" s="33">
        <v>0</v>
      </c>
      <c r="L124" s="33"/>
      <c r="M124" s="33">
        <v>1130592</v>
      </c>
      <c r="N124" s="33"/>
      <c r="O124" s="33">
        <v>0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s="7" customFormat="1" ht="13.5" customHeight="1">
      <c r="A125" s="39" t="s">
        <v>57</v>
      </c>
      <c r="B125" s="42"/>
      <c r="C125" s="33">
        <f t="shared" si="6"/>
        <v>11063</v>
      </c>
      <c r="D125" s="33"/>
      <c r="E125" s="33">
        <v>0</v>
      </c>
      <c r="F125" s="33"/>
      <c r="G125" s="33">
        <v>54425</v>
      </c>
      <c r="H125" s="33"/>
      <c r="I125" s="33">
        <v>20682</v>
      </c>
      <c r="J125" s="33"/>
      <c r="K125" s="33">
        <v>0</v>
      </c>
      <c r="L125" s="33"/>
      <c r="M125" s="33">
        <v>-64044</v>
      </c>
      <c r="N125" s="33"/>
      <c r="O125" s="33">
        <v>0</v>
      </c>
      <c r="P125" s="10"/>
      <c r="Q125" s="10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s="7" customFormat="1" ht="13.5" customHeight="1">
      <c r="A126" s="39" t="s">
        <v>72</v>
      </c>
      <c r="B126" s="42" t="s">
        <v>9</v>
      </c>
      <c r="C126" s="33">
        <f t="shared" si="6"/>
        <v>199138</v>
      </c>
      <c r="D126" s="29"/>
      <c r="E126" s="29">
        <v>114450</v>
      </c>
      <c r="F126" s="29"/>
      <c r="G126" s="29">
        <v>0</v>
      </c>
      <c r="H126" s="29"/>
      <c r="I126" s="29">
        <v>71828</v>
      </c>
      <c r="J126" s="29"/>
      <c r="K126" s="29">
        <v>799</v>
      </c>
      <c r="L126" s="29"/>
      <c r="M126" s="29">
        <v>10343</v>
      </c>
      <c r="N126" s="29"/>
      <c r="O126" s="29">
        <v>1718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s="7" customFormat="1" ht="13.5" customHeight="1">
      <c r="A127" s="39" t="s">
        <v>58</v>
      </c>
      <c r="B127" s="44" t="s">
        <v>9</v>
      </c>
      <c r="C127" s="33">
        <f t="shared" si="6"/>
        <v>5433</v>
      </c>
      <c r="D127" s="33"/>
      <c r="E127" s="33">
        <v>0</v>
      </c>
      <c r="F127" s="33"/>
      <c r="G127" s="33">
        <v>0</v>
      </c>
      <c r="H127" s="33"/>
      <c r="I127" s="33">
        <v>0</v>
      </c>
      <c r="J127" s="33"/>
      <c r="K127" s="33">
        <v>0</v>
      </c>
      <c r="L127" s="33"/>
      <c r="M127" s="33">
        <v>5433</v>
      </c>
      <c r="N127" s="33"/>
      <c r="O127" s="33">
        <v>0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s="7" customFormat="1" ht="13.5" customHeight="1">
      <c r="A128" s="39" t="s">
        <v>95</v>
      </c>
      <c r="B128" s="42" t="s">
        <v>9</v>
      </c>
      <c r="C128" s="33">
        <f t="shared" si="6"/>
        <v>25000</v>
      </c>
      <c r="D128" s="29"/>
      <c r="E128" s="29">
        <v>25000</v>
      </c>
      <c r="F128" s="29"/>
      <c r="G128" s="29">
        <v>0</v>
      </c>
      <c r="H128" s="29"/>
      <c r="I128" s="29">
        <v>0</v>
      </c>
      <c r="J128" s="29"/>
      <c r="K128" s="29">
        <v>0</v>
      </c>
      <c r="L128" s="29"/>
      <c r="M128" s="29">
        <v>0</v>
      </c>
      <c r="N128" s="29"/>
      <c r="O128" s="29">
        <v>0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s="7" customFormat="1" ht="13.5" customHeight="1">
      <c r="A129" s="39" t="s">
        <v>96</v>
      </c>
      <c r="B129" s="42" t="s">
        <v>9</v>
      </c>
      <c r="C129" s="34">
        <f>SUM(E129:O129)</f>
        <v>1552</v>
      </c>
      <c r="D129" s="29"/>
      <c r="E129" s="34">
        <v>0</v>
      </c>
      <c r="F129" s="29"/>
      <c r="G129" s="34">
        <v>0</v>
      </c>
      <c r="H129" s="29"/>
      <c r="I129" s="34">
        <v>0</v>
      </c>
      <c r="J129" s="29"/>
      <c r="K129" s="34">
        <v>0</v>
      </c>
      <c r="L129" s="29"/>
      <c r="M129" s="34">
        <v>1552</v>
      </c>
      <c r="N129" s="29"/>
      <c r="O129" s="34">
        <v>0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s="7" customFormat="1" ht="13.5" customHeight="1">
      <c r="A130" s="39" t="s">
        <v>64</v>
      </c>
      <c r="B130" s="42" t="s">
        <v>9</v>
      </c>
      <c r="C130" s="34">
        <f>SUM(E130:O130)</f>
        <v>3683395</v>
      </c>
      <c r="D130" s="29"/>
      <c r="E130" s="34">
        <f>SUM(E123:E129)</f>
        <v>964979</v>
      </c>
      <c r="F130" s="29" t="s">
        <v>9</v>
      </c>
      <c r="G130" s="34">
        <f>SUM(G123:G129)</f>
        <v>575292</v>
      </c>
      <c r="H130" s="29" t="s">
        <v>9</v>
      </c>
      <c r="I130" s="34">
        <f>SUM(I123:I129)</f>
        <v>951343</v>
      </c>
      <c r="J130" s="29" t="s">
        <v>9</v>
      </c>
      <c r="K130" s="34">
        <f>SUM(K123:K129)</f>
        <v>5558</v>
      </c>
      <c r="L130" s="29" t="s">
        <v>9</v>
      </c>
      <c r="M130" s="34">
        <f>SUM(M123:M129)</f>
        <v>1184505</v>
      </c>
      <c r="N130" s="29" t="s">
        <v>9</v>
      </c>
      <c r="O130" s="34">
        <f>SUM(O123:O129)</f>
        <v>1718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s="7" customFormat="1" ht="13.5" customHeight="1">
      <c r="A131" s="39"/>
      <c r="B131" s="42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10"/>
      <c r="Q131" s="10"/>
      <c r="R131" s="10"/>
      <c r="S131" s="10"/>
      <c r="T131" s="10"/>
      <c r="U131" s="10"/>
      <c r="V131" s="10"/>
      <c r="W131" s="10"/>
      <c r="X131" s="5"/>
      <c r="Y131" s="5"/>
      <c r="Z131" s="5"/>
      <c r="AA131" s="5"/>
    </row>
    <row r="132" spans="1:27" s="7" customFormat="1" ht="13.5" customHeight="1">
      <c r="A132" s="39" t="s">
        <v>107</v>
      </c>
      <c r="B132" s="42" t="s">
        <v>9</v>
      </c>
      <c r="C132" s="29">
        <f>SUM(E132:O132)</f>
        <v>146243</v>
      </c>
      <c r="D132" s="29">
        <v>0</v>
      </c>
      <c r="E132" s="29">
        <v>94315</v>
      </c>
      <c r="F132" s="29"/>
      <c r="G132" s="29">
        <v>6510</v>
      </c>
      <c r="H132" s="29"/>
      <c r="I132" s="29">
        <v>31793</v>
      </c>
      <c r="J132" s="29"/>
      <c r="K132" s="29">
        <v>0</v>
      </c>
      <c r="L132" s="29"/>
      <c r="M132" s="29">
        <v>13625</v>
      </c>
      <c r="N132" s="29"/>
      <c r="O132" s="29">
        <v>0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s="7" customFormat="1" ht="13.5" customHeight="1">
      <c r="A133" s="39" t="s">
        <v>88</v>
      </c>
      <c r="B133" s="42" t="s">
        <v>9</v>
      </c>
      <c r="C133" s="34">
        <f>SUM(E133:O133)</f>
        <v>2115210</v>
      </c>
      <c r="D133" s="29"/>
      <c r="E133" s="34">
        <v>818001</v>
      </c>
      <c r="F133" s="29"/>
      <c r="G133" s="34">
        <v>502029</v>
      </c>
      <c r="H133" s="29"/>
      <c r="I133" s="34">
        <v>168155</v>
      </c>
      <c r="J133" s="29"/>
      <c r="K133" s="34">
        <v>0</v>
      </c>
      <c r="L133" s="29"/>
      <c r="M133" s="34">
        <v>627025</v>
      </c>
      <c r="N133" s="29"/>
      <c r="O133" s="34">
        <v>0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s="7" customFormat="1" ht="13.5" customHeight="1">
      <c r="A134" s="39"/>
      <c r="B134" s="42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s="7" customFormat="1" ht="13.5" customHeight="1">
      <c r="A135" s="39" t="s">
        <v>74</v>
      </c>
      <c r="B135" s="42" t="s">
        <v>9</v>
      </c>
      <c r="C135" s="34">
        <f>SUM(E135:O135)</f>
        <v>5944848</v>
      </c>
      <c r="D135" s="29"/>
      <c r="E135" s="34">
        <f>E130+E132+E133</f>
        <v>1877295</v>
      </c>
      <c r="F135" s="29"/>
      <c r="G135" s="34">
        <f>G130+G132+G133</f>
        <v>1083831</v>
      </c>
      <c r="H135" s="29"/>
      <c r="I135" s="34">
        <f>I130+I132+I133</f>
        <v>1151291</v>
      </c>
      <c r="J135" s="29"/>
      <c r="K135" s="34">
        <f>K130+K132+K133</f>
        <v>5558</v>
      </c>
      <c r="L135" s="29"/>
      <c r="M135" s="34">
        <f>M130+M132+M133</f>
        <v>1825155</v>
      </c>
      <c r="N135" s="29"/>
      <c r="O135" s="34">
        <f>O130+O132+O133</f>
        <v>1718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s="7" customFormat="1" ht="13.5" customHeight="1">
      <c r="A136" s="39"/>
      <c r="B136" s="42"/>
      <c r="C136" s="33"/>
      <c r="D136" s="29"/>
      <c r="E136" s="33"/>
      <c r="F136" s="29"/>
      <c r="G136" s="33"/>
      <c r="H136" s="29"/>
      <c r="I136" s="33"/>
      <c r="J136" s="29"/>
      <c r="K136" s="33"/>
      <c r="L136" s="29"/>
      <c r="M136" s="33"/>
      <c r="N136" s="29"/>
      <c r="O136" s="33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s="7" customFormat="1" ht="13.5" customHeight="1">
      <c r="A137" s="39" t="s">
        <v>59</v>
      </c>
      <c r="B137" s="42" t="s">
        <v>9</v>
      </c>
      <c r="C137" s="34">
        <f>SUM(E137:O137)</f>
        <v>9870281</v>
      </c>
      <c r="D137" s="33"/>
      <c r="E137" s="34">
        <f>E114+E116+E118+E135+E120</f>
        <v>3847945</v>
      </c>
      <c r="F137" s="33"/>
      <c r="G137" s="34">
        <f>G114+G116+G118+G135+G120</f>
        <v>1338009</v>
      </c>
      <c r="H137" s="33"/>
      <c r="I137" s="34">
        <f>I114+I116+I118+I135+I120</f>
        <v>2529923</v>
      </c>
      <c r="J137" s="33"/>
      <c r="K137" s="34">
        <f>K114+K116+K118+K135+K120</f>
        <v>21870</v>
      </c>
      <c r="L137" s="33"/>
      <c r="M137" s="34">
        <f>M114+M116+M118+M135+M120</f>
        <v>2125662</v>
      </c>
      <c r="N137" s="33"/>
      <c r="O137" s="34">
        <f>O114+O116+O118+O135+O120</f>
        <v>6872</v>
      </c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s="7" customFormat="1" ht="13.5" customHeight="1">
      <c r="A138" s="39"/>
      <c r="B138" s="42"/>
      <c r="C138" s="33"/>
      <c r="D138" s="29"/>
      <c r="E138" s="33"/>
      <c r="F138" s="29"/>
      <c r="G138" s="33"/>
      <c r="H138" s="29"/>
      <c r="I138" s="33"/>
      <c r="J138" s="33"/>
      <c r="K138" s="33"/>
      <c r="L138" s="33"/>
      <c r="M138" s="33"/>
      <c r="N138" s="33"/>
      <c r="O138" s="33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s="7" customFormat="1" ht="13.5" customHeight="1">
      <c r="A139" s="39"/>
      <c r="B139" s="42" t="s">
        <v>9</v>
      </c>
      <c r="C139" s="45"/>
      <c r="D139" s="33"/>
      <c r="E139" s="45"/>
      <c r="F139" s="33"/>
      <c r="G139" s="45"/>
      <c r="H139" s="33"/>
      <c r="I139" s="45"/>
      <c r="J139" s="33"/>
      <c r="K139" s="45"/>
      <c r="L139" s="33"/>
      <c r="M139" s="45"/>
      <c r="N139" s="33"/>
      <c r="O139" s="4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s="7" customFormat="1" ht="13.5" customHeight="1">
      <c r="A140" s="39" t="s">
        <v>80</v>
      </c>
      <c r="B140" s="42" t="s">
        <v>9</v>
      </c>
      <c r="C140" s="29" t="s">
        <v>9</v>
      </c>
      <c r="D140" s="29"/>
      <c r="E140" s="29" t="s">
        <v>9</v>
      </c>
      <c r="F140" s="29" t="s">
        <v>9</v>
      </c>
      <c r="G140" s="29" t="s">
        <v>9</v>
      </c>
      <c r="H140" s="29" t="s">
        <v>9</v>
      </c>
      <c r="I140" s="29" t="s">
        <v>9</v>
      </c>
      <c r="J140" s="29" t="s">
        <v>9</v>
      </c>
      <c r="K140" s="29" t="s">
        <v>9</v>
      </c>
      <c r="L140" s="29" t="s">
        <v>9</v>
      </c>
      <c r="M140" s="29" t="s">
        <v>9</v>
      </c>
      <c r="N140" s="29" t="s">
        <v>9</v>
      </c>
      <c r="O140" s="29" t="s">
        <v>9</v>
      </c>
      <c r="P140" s="9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s="7" customFormat="1" ht="13.5" customHeight="1">
      <c r="A141" s="39" t="s">
        <v>50</v>
      </c>
      <c r="B141" s="42" t="s">
        <v>9</v>
      </c>
      <c r="C141" s="29">
        <f>SUM(E141:O141)</f>
        <v>836129</v>
      </c>
      <c r="D141" s="29"/>
      <c r="E141" s="29">
        <v>476343</v>
      </c>
      <c r="F141" s="29"/>
      <c r="G141" s="29">
        <v>24654</v>
      </c>
      <c r="H141" s="29"/>
      <c r="I141" s="29">
        <v>316504</v>
      </c>
      <c r="J141" s="29"/>
      <c r="K141" s="29">
        <v>4332</v>
      </c>
      <c r="L141" s="29"/>
      <c r="M141" s="29">
        <f>14301-5</f>
        <v>14296</v>
      </c>
      <c r="N141" s="29"/>
      <c r="O141" s="29">
        <v>0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s="7" customFormat="1" ht="13.5" customHeight="1">
      <c r="A142" s="39" t="s">
        <v>87</v>
      </c>
      <c r="B142" s="42" t="s">
        <v>9</v>
      </c>
      <c r="C142" s="34">
        <f>SUM(E142:O142)</f>
        <v>3184340</v>
      </c>
      <c r="D142" s="29"/>
      <c r="E142" s="34">
        <v>104964</v>
      </c>
      <c r="F142" s="29"/>
      <c r="G142" s="34">
        <v>839715</v>
      </c>
      <c r="H142" s="29"/>
      <c r="I142" s="34">
        <v>125957</v>
      </c>
      <c r="J142" s="29"/>
      <c r="K142" s="34">
        <v>0</v>
      </c>
      <c r="L142" s="29"/>
      <c r="M142" s="34">
        <v>2113704</v>
      </c>
      <c r="N142" s="29"/>
      <c r="O142" s="34">
        <v>0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s="7" customFormat="1" ht="13.5" customHeight="1">
      <c r="A143" s="39"/>
      <c r="B143" s="42"/>
      <c r="C143" s="33"/>
      <c r="D143" s="29"/>
      <c r="E143" s="33"/>
      <c r="F143" s="29"/>
      <c r="G143" s="33"/>
      <c r="H143" s="29"/>
      <c r="I143" s="33"/>
      <c r="J143" s="29"/>
      <c r="K143" s="33"/>
      <c r="L143" s="29"/>
      <c r="M143" s="33"/>
      <c r="N143" s="29"/>
      <c r="O143" s="33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s="7" customFormat="1" ht="13.5" customHeight="1">
      <c r="A144" s="39" t="s">
        <v>69</v>
      </c>
      <c r="B144" s="42" t="s">
        <v>9</v>
      </c>
      <c r="C144" s="31">
        <f>SUM(E144:O144)</f>
        <v>4020469</v>
      </c>
      <c r="D144" s="29"/>
      <c r="E144" s="31">
        <f>SUM(E141:E142)</f>
        <v>581307</v>
      </c>
      <c r="F144" s="29"/>
      <c r="G144" s="31">
        <f>SUM(G141:G142)</f>
        <v>864369</v>
      </c>
      <c r="H144" s="29"/>
      <c r="I144" s="31">
        <f>SUM(I141:I142)</f>
        <v>442461</v>
      </c>
      <c r="J144" s="29"/>
      <c r="K144" s="31">
        <f>SUM(K141:K142)</f>
        <v>4332</v>
      </c>
      <c r="L144" s="29"/>
      <c r="M144" s="31">
        <f>SUM(M141:M142)</f>
        <v>2128000</v>
      </c>
      <c r="N144" s="29"/>
      <c r="O144" s="31">
        <f>SUM(O141:O142)</f>
        <v>0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s="7" customFormat="1" ht="13.5" customHeight="1">
      <c r="A145" s="39"/>
      <c r="B145" s="42" t="s">
        <v>9</v>
      </c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s="7" customFormat="1" ht="13.5" customHeight="1">
      <c r="A146" s="39" t="s">
        <v>99</v>
      </c>
      <c r="B146" s="42" t="s">
        <v>9</v>
      </c>
      <c r="C146" s="52">
        <f>SUM(E146:O146)</f>
        <v>89663115</v>
      </c>
      <c r="D146" s="29"/>
      <c r="E146" s="53">
        <f>E58+E102+E111+E137+E144</f>
        <v>36690863</v>
      </c>
      <c r="F146" s="29"/>
      <c r="G146" s="53">
        <f>G58+G102+G111+G137+G144</f>
        <v>12030370</v>
      </c>
      <c r="H146" s="29"/>
      <c r="I146" s="53">
        <f>I58+I102+I111+I137+I144</f>
        <v>24869452</v>
      </c>
      <c r="J146" s="29"/>
      <c r="K146" s="53">
        <f>K58+K102+K111+K137+K144</f>
        <v>1214048</v>
      </c>
      <c r="L146" s="29"/>
      <c r="M146" s="53">
        <f>M58+M102+M111+M137+M144</f>
        <v>14028314</v>
      </c>
      <c r="N146" s="29"/>
      <c r="O146" s="53">
        <f>O58+O102+O111+O137+O144</f>
        <v>830068</v>
      </c>
      <c r="P146" s="14"/>
      <c r="Q146" s="1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s="7" customFormat="1" ht="13.5" customHeight="1">
      <c r="A147" s="39"/>
      <c r="B147" s="42"/>
      <c r="C147" s="46"/>
      <c r="D147" s="29"/>
      <c r="E147" s="46"/>
      <c r="F147" s="29"/>
      <c r="G147" s="46"/>
      <c r="H147" s="29"/>
      <c r="I147" s="46"/>
      <c r="J147" s="29"/>
      <c r="K147" s="46"/>
      <c r="L147" s="29"/>
      <c r="M147" s="46"/>
      <c r="N147" s="29"/>
      <c r="O147" s="46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s="7" customFormat="1" ht="13.5" customHeight="1">
      <c r="A148" s="39" t="s">
        <v>81</v>
      </c>
      <c r="B148" s="42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s="7" customFormat="1" ht="13.5" customHeight="1">
      <c r="A149" s="47" t="s">
        <v>53</v>
      </c>
      <c r="B149" s="44"/>
      <c r="C149" s="34">
        <f>SUM(E149:O149)</f>
        <v>78217</v>
      </c>
      <c r="D149" s="33"/>
      <c r="E149" s="34">
        <v>0</v>
      </c>
      <c r="F149" s="33"/>
      <c r="G149" s="34">
        <v>0</v>
      </c>
      <c r="H149" s="33"/>
      <c r="I149" s="34">
        <v>0</v>
      </c>
      <c r="J149" s="33"/>
      <c r="K149" s="34">
        <v>0</v>
      </c>
      <c r="L149" s="33"/>
      <c r="M149" s="34">
        <v>0</v>
      </c>
      <c r="N149" s="33"/>
      <c r="O149" s="34">
        <v>78217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s="7" customFormat="1" ht="13.5" customHeight="1">
      <c r="A150" s="47"/>
      <c r="B150" s="44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s="7" customFormat="1" ht="13.5" customHeight="1">
      <c r="A151" s="47" t="s">
        <v>71</v>
      </c>
      <c r="B151" s="44"/>
      <c r="C151" s="34">
        <f>SUM(E151:O151)</f>
        <v>78217</v>
      </c>
      <c r="D151" s="33"/>
      <c r="E151" s="34">
        <f>E149</f>
        <v>0</v>
      </c>
      <c r="F151" s="33"/>
      <c r="G151" s="34">
        <f>G149</f>
        <v>0</v>
      </c>
      <c r="H151" s="33"/>
      <c r="I151" s="34">
        <f>I149</f>
        <v>0</v>
      </c>
      <c r="J151" s="33"/>
      <c r="K151" s="34">
        <f>K149</f>
        <v>0</v>
      </c>
      <c r="L151" s="33"/>
      <c r="M151" s="34">
        <f>M149</f>
        <v>0</v>
      </c>
      <c r="N151" s="33"/>
      <c r="O151" s="34">
        <f>O149</f>
        <v>78217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s="7" customFormat="1" ht="13.5" customHeight="1">
      <c r="A152" s="47"/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s="7" customFormat="1" ht="13.5" customHeight="1" thickBot="1">
      <c r="A153" s="50" t="s">
        <v>70</v>
      </c>
      <c r="B153" s="44"/>
      <c r="C153" s="51">
        <f>SUM(E153:O153)</f>
        <v>89741332</v>
      </c>
      <c r="D153" s="33"/>
      <c r="E153" s="51">
        <f>E146+E151</f>
        <v>36690863</v>
      </c>
      <c r="F153" s="33"/>
      <c r="G153" s="51">
        <f>G146+G151</f>
        <v>12030370</v>
      </c>
      <c r="H153" s="33"/>
      <c r="I153" s="51">
        <f>I146+I151</f>
        <v>24869452</v>
      </c>
      <c r="J153" s="33"/>
      <c r="K153" s="51">
        <f>K146+K151</f>
        <v>1214048</v>
      </c>
      <c r="L153" s="33"/>
      <c r="M153" s="51">
        <f>M146+M151</f>
        <v>14028314</v>
      </c>
      <c r="N153" s="33"/>
      <c r="O153" s="51">
        <f>O146+O151</f>
        <v>908285</v>
      </c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s="7" customFormat="1" ht="13.5" customHeight="1" thickTop="1">
      <c r="A154" s="10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s="7" customFormat="1" ht="13.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10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s="7" customFormat="1" ht="13.5" customHeight="1">
      <c r="A156" s="8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10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s="7" customFormat="1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10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s="18" customFormat="1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16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</row>
    <row r="159" spans="1:27" s="7" customFormat="1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10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s="7" customFormat="1" ht="11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10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ht="11.25">
      <c r="P161" s="8"/>
    </row>
    <row r="162" ht="11.25">
      <c r="P162" s="8"/>
    </row>
  </sheetData>
  <sheetProtection/>
  <mergeCells count="5">
    <mergeCell ref="C4:O4"/>
    <mergeCell ref="C5:O5"/>
    <mergeCell ref="C6:O6"/>
    <mergeCell ref="C3:O3"/>
    <mergeCell ref="A3:A7"/>
  </mergeCells>
  <conditionalFormatting sqref="A12:IV136 A138:IV153">
    <cfRule type="expression" priority="2" dxfId="0" stopIfTrue="1">
      <formula>MOD(ROW(),2)=1</formula>
    </cfRule>
  </conditionalFormatting>
  <conditionalFormatting sqref="A137:IV137">
    <cfRule type="expression" priority="1" dxfId="0" stopIfTrue="1">
      <formula>MOD(ROW(),2)=1</formula>
    </cfRule>
  </conditionalFormatting>
  <printOptions horizontalCentered="1"/>
  <pageMargins left="0.25" right="0.25" top="0.55" bottom="0.48" header="0.3" footer="0.3"/>
  <pageSetup fitToHeight="0" fitToWidth="1" horizontalDpi="600" verticalDpi="600" orientation="landscape" r:id="rId2"/>
  <headerFooter alignWithMargins="0">
    <oddFooter>&amp;R&amp;"Goudy Old Style,Regular"&amp;10Page &amp;P of &amp;N</oddFooter>
  </headerFooter>
  <rowBreaks count="1" manualBreakCount="1">
    <brk id="125" max="14" man="1"/>
  </rowBreaks>
  <ignoredErrors>
    <ignoredError sqref="C13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Erica Judson</cp:lastModifiedBy>
  <cp:lastPrinted>2012-10-01T20:42:29Z</cp:lastPrinted>
  <dcterms:created xsi:type="dcterms:W3CDTF">2002-09-19T16:57:03Z</dcterms:created>
  <dcterms:modified xsi:type="dcterms:W3CDTF">2012-10-01T20:42:43Z</dcterms:modified>
  <cp:category/>
  <cp:version/>
  <cp:contentType/>
  <cp:contentStatus/>
</cp:coreProperties>
</file>